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Ế HOẠCH XÃ ĐĂK RUỒNG NĂM 2024\"/>
    </mc:Choice>
  </mc:AlternateContent>
  <bookViews>
    <workbookView xWindow="240" yWindow="732" windowWidth="11352" windowHeight="5556"/>
  </bookViews>
  <sheets>
    <sheet name="phục lục 6" sheetId="5" r:id="rId1"/>
    <sheet name="phục lục 2" sheetId="7" r:id="rId2"/>
    <sheet name="phụ lục 1" sheetId="8" r:id="rId3"/>
    <sheet name="phụ lục 3" sheetId="6" r:id="rId4"/>
    <sheet name="00000000" sheetId="4" state="very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'[1]PNT-QUOT-#3'!#REF!</definedName>
    <definedName name="\d">'[2]??-BLDG'!#REF!</definedName>
    <definedName name="\e">'[2]??-BLDG'!#REF!</definedName>
    <definedName name="\f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'[1]COAT&amp;WRAP-QIOT-#3'!#REF!</definedName>
    <definedName name="_1">#N/A</definedName>
    <definedName name="_1000A01">#N/A</definedName>
    <definedName name="_2">#N/A</definedName>
    <definedName name="_A65700">'[3]MTO REV.2(ARMOR)'!#REF!</definedName>
    <definedName name="_A65800">'[3]MTO REV.2(ARMOR)'!#REF!</definedName>
    <definedName name="_A66000">'[3]MTO REV.2(ARMOR)'!#REF!</definedName>
    <definedName name="_A67000">'[3]MTO REV.2(ARMOR)'!#REF!</definedName>
    <definedName name="_A68000">'[3]MTO REV.2(ARMOR)'!#REF!</definedName>
    <definedName name="_A70000">'[3]MTO REV.2(ARMOR)'!#REF!</definedName>
    <definedName name="_A75000">'[3]MTO REV.2(ARMOR)'!#REF!</definedName>
    <definedName name="_A85000">'[3]MTO REV.2(ARMOR)'!#REF!</definedName>
    <definedName name="_CON1">#REF!</definedName>
    <definedName name="_CON2">#REF!</definedName>
    <definedName name="_dao1">'[4]CT Thang Mo'!$B$189:$H$189</definedName>
    <definedName name="_dao2">'[4]CT Thang Mo'!$B$161:$H$161</definedName>
    <definedName name="_dap2">'[4]CT Thang Mo'!$B$162:$H$162</definedName>
    <definedName name="_day1">'[5]Chiet tinh dz22'!#REF!</definedName>
    <definedName name="_day2">'[6]Chiet tinh dz35'!$H$3</definedName>
    <definedName name="_dbu1">'[4]CT Thang Mo'!#REF!</definedName>
    <definedName name="_dbu2">'[4]CT Thang Mo'!$B$93:$F$93</definedName>
    <definedName name="_Fill" hidden="1">#REF!</definedName>
    <definedName name="_Key1" hidden="1">#REF!</definedName>
    <definedName name="_Key2" hidden="1">#REF!</definedName>
    <definedName name="_lap1">#REF!</definedName>
    <definedName name="_lap2">#REF!</definedName>
    <definedName name="_NET2">#REF!</definedName>
    <definedName name="_Order1" hidden="1">255</definedName>
    <definedName name="_Order2" hidden="1">255</definedName>
    <definedName name="_Sort" hidden="1">#REF!</definedName>
    <definedName name="_vc1">'[4]CT Thang Mo'!$B$34:$H$34</definedName>
    <definedName name="_vc2">'[4]CT Thang Mo'!$B$35:$H$35</definedName>
    <definedName name="_vc3">'[4]CT Thang Mo'!$B$36:$H$36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AA">'[7]MTL$-INTER'!#REF!</definedName>
    <definedName name="All_Item">#REF!</definedName>
    <definedName name="ALPIN">#N/A</definedName>
    <definedName name="ALPJYOU">#N/A</definedName>
    <definedName name="ALPTOI">#N/A</definedName>
    <definedName name="B">'[1]PNT-QUOT-#3'!#REF!</definedName>
    <definedName name="BB">#REF!</definedName>
    <definedName name="BOQ">#REF!</definedName>
    <definedName name="BVCISUMMARY">#REF!</definedName>
    <definedName name="CABLE2">'[8]MTO REV.0'!$A$1:$Q$570</definedName>
    <definedName name="cap">#REF!</definedName>
    <definedName name="cap0.7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>#REF!</definedName>
    <definedName name="COAT">'[1]PNT-QUOT-#3'!#REF!</definedName>
    <definedName name="COMMON">#REF!</definedName>
    <definedName name="CON_EQP_COS">#REF!</definedName>
    <definedName name="CON_EQP_COST">#REF!</definedName>
    <definedName name="CONST_EQ">#REF!</definedName>
    <definedName name="COVER">#REF!</definedName>
    <definedName name="_xlnm.Criteria">[9]SILICATE!#REF!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">#REF!</definedName>
    <definedName name="ctdn9697">#REF!</definedName>
    <definedName name="CURRENCY">#REF!</definedName>
    <definedName name="D_7101A_B">#REF!</definedName>
    <definedName name="daotd">'[4]CT Thang Mo'!$B$323:$H$323</definedName>
    <definedName name="dap">'[4]CT Thang Mo'!$B$39:$H$39</definedName>
    <definedName name="daptd">'[4]CT Thang Mo'!$B$324:$H$324</definedName>
    <definedName name="_xlnm.Database">#REF!</definedName>
    <definedName name="DataFilter">[10]!DataFilter</definedName>
    <definedName name="DataSort">[10]!DataSort</definedName>
    <definedName name="DG">#REF!</definedName>
    <definedName name="dobt">#REF!</definedName>
    <definedName name="DSUMDAT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[9]SILICATE!#REF!</definedName>
    <definedName name="FACTOR">#REF!</definedName>
    <definedName name="FP">'[1]COAT&amp;WRAP-QIOT-#3'!#REF!</definedName>
    <definedName name="GoBack">[10]Sheet1!GoBack</definedName>
    <definedName name="GPT_GROUNDING_PT">'[11]NEW-PANEL'!#REF!</definedName>
    <definedName name="h">[12]DG!$A$1:$C$65536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>#REF!</definedName>
    <definedName name="IND_LAB">#REF!</definedName>
    <definedName name="INDMANP">#REF!</definedName>
    <definedName name="IO">'[1]COAT&amp;WRAP-QIOT-#3'!#REF!</definedName>
    <definedName name="K">#REF!</definedName>
    <definedName name="KVC">#REF!</definedName>
    <definedName name="L">#REF!</definedName>
    <definedName name="lapa">'[4]CT Thang Mo'!$B$350:$H$350</definedName>
    <definedName name="lapb">'[4]CT Thang Mo'!$B$370:$H$370</definedName>
    <definedName name="lapc">'[4]CT Thang Mo'!$B$390:$H$390</definedName>
    <definedName name="lVC">#REF!</definedName>
    <definedName name="MAJ_CON_EQP">#REF!</definedName>
    <definedName name="MAT">'[1]COAT&amp;WRAP-QIOT-#3'!#REF!</definedName>
    <definedName name="MF">'[1]COAT&amp;WRAP-QIOT-#3'!#REF!</definedName>
    <definedName name="MG_A">#REF!</definedName>
    <definedName name="NCcap0.7">#REF!</definedName>
    <definedName name="NCcap1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OTHER_PANEL">'[11]NEW-PANEL'!#REF!</definedName>
    <definedName name="P">'[1]PNT-QUOT-#3'!#REF!</definedName>
    <definedName name="PEJM">'[1]COAT&amp;WRAP-QIOT-#3'!#REF!</definedName>
    <definedName name="PF">'[1]PNT-QUOT-#3'!#REF!</definedName>
    <definedName name="PL_指示燈___P.B.___REST_P.B._壓扣開關">'[11]NEW-PANEL'!#REF!</definedName>
    <definedName name="PM">[13]IBASE!$AH$16:$AV$110</definedName>
    <definedName name="PRICE">#REF!</definedName>
    <definedName name="PRICE1">#REF!</definedName>
    <definedName name="_xlnm.Print_Area">#REF!</definedName>
    <definedName name="Print_Area_MI">[14]ESTI.!$A$1:$U$52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'[1]COAT&amp;WRAP-QIOT-#3'!#REF!</definedName>
    <definedName name="sau">'[6]Chiet tinh dz35'!$H$4</definedName>
    <definedName name="SB">[13]IBASE!$AH$7:$AL$14</definedName>
    <definedName name="SCH">#REF!</definedName>
    <definedName name="SIZE">#REF!</definedName>
    <definedName name="SORT">#REF!</definedName>
    <definedName name="SORT_AREA">'[14]DI-ESTI'!$A$8:$R$489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HI">#REF!</definedName>
    <definedName name="THK">'[1]COAT&amp;WRAP-QIOT-#3'!#REF!</definedName>
    <definedName name="TITAN">#REF!</definedName>
    <definedName name="TPLRP">#REF!</definedName>
    <definedName name="TRADE2">#REF!</definedName>
    <definedName name="TRANSFORMER">'[11]NEW-PANEL'!#REF!</definedName>
    <definedName name="ttbt">#REF!</definedName>
    <definedName name="ttt">'[4]CT Thang Mo'!$B$309:$M$309</definedName>
    <definedName name="tttb">'[4]CT Thang Mo'!$B$431:$I$431</definedName>
    <definedName name="VARIINST">#REF!</definedName>
    <definedName name="VARIPURC">#REF!</definedName>
    <definedName name="vc3.">'[4]CT  PL'!$B$125:$H$125</definedName>
    <definedName name="vca">'[4]CT  PL'!$B$25:$H$25</definedName>
    <definedName name="vccot">#REF!</definedName>
    <definedName name="vccot.">'[4]CT  PL'!$B$8:$H$8</definedName>
    <definedName name="vcdbt">'[4]CT Thang Mo'!$B$220:$I$220</definedName>
    <definedName name="vcdc.">'[15]Chi tiet'!#REF!</definedName>
    <definedName name="vcdd">'[4]CT Thang Mo'!$B$182:$H$182</definedName>
    <definedName name="vcdt">'[4]CT Thang Mo'!$B$406:$I$406</definedName>
    <definedName name="vcdtb">'[4]CT Thang Mo'!$B$432:$I$432</definedName>
    <definedName name="vctb">#REF!</definedName>
    <definedName name="vctt">'[4]CT  PL'!$B$288:$H$288</definedName>
    <definedName name="Vlcap0.7">#REF!</definedName>
    <definedName name="VLcap1">#REF!</definedName>
    <definedName name="W">#REF!</definedName>
    <definedName name="X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F40" i="5" l="1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19" i="5"/>
  <c r="F14" i="5" s="1"/>
  <c r="F18" i="5"/>
  <c r="F17" i="5"/>
  <c r="F16" i="5"/>
  <c r="F15" i="5"/>
  <c r="F13" i="5"/>
  <c r="F12" i="5"/>
  <c r="F11" i="5"/>
  <c r="F10" i="5"/>
  <c r="F9" i="5"/>
  <c r="E17" i="8"/>
  <c r="E16" i="8"/>
  <c r="E15" i="8"/>
  <c r="E14" i="8"/>
  <c r="E12" i="8"/>
  <c r="C16" i="8"/>
  <c r="C15" i="8"/>
  <c r="C12" i="8"/>
  <c r="C32" i="7"/>
  <c r="D31" i="7"/>
  <c r="C31" i="7"/>
  <c r="D26" i="7"/>
  <c r="D25" i="7" s="1"/>
  <c r="C25" i="7"/>
  <c r="C22" i="7"/>
  <c r="C21" i="7"/>
  <c r="C20" i="7" s="1"/>
  <c r="C12" i="7" s="1"/>
  <c r="C11" i="7" s="1"/>
  <c r="D20" i="7"/>
  <c r="D15" i="7"/>
  <c r="D13" i="7"/>
  <c r="C13" i="7"/>
  <c r="E81" i="6"/>
  <c r="E79" i="6" s="1"/>
  <c r="E75" i="6"/>
  <c r="E65" i="6"/>
  <c r="E62" i="6"/>
  <c r="E59" i="6"/>
  <c r="E56" i="6"/>
  <c r="E51" i="6"/>
  <c r="E48" i="6" s="1"/>
  <c r="E47" i="6"/>
  <c r="E45" i="6"/>
  <c r="E41" i="6"/>
  <c r="E39" i="6"/>
  <c r="E36" i="6"/>
  <c r="E23" i="6"/>
  <c r="E22" i="6"/>
  <c r="E17" i="6"/>
  <c r="E14" i="6"/>
  <c r="E13" i="6" s="1"/>
  <c r="E12" i="6" s="1"/>
  <c r="E11" i="6"/>
  <c r="C81" i="6"/>
  <c r="C79" i="6" s="1"/>
  <c r="C75" i="6"/>
  <c r="C65" i="6"/>
  <c r="C62" i="6"/>
  <c r="C59" i="6"/>
  <c r="C56" i="6"/>
  <c r="C51" i="6"/>
  <c r="C48" i="6" s="1"/>
  <c r="C47" i="6"/>
  <c r="C45" i="6"/>
  <c r="C41" i="6"/>
  <c r="C39" i="6"/>
  <c r="C36" i="6"/>
  <c r="C23" i="6"/>
  <c r="C22" i="6"/>
  <c r="C17" i="6"/>
  <c r="C14" i="6"/>
  <c r="C13" i="6" s="1"/>
  <c r="C12" i="6" s="1"/>
  <c r="C11" i="6"/>
  <c r="F8" i="5" l="1"/>
  <c r="F20" i="5"/>
  <c r="F41" i="5"/>
  <c r="D12" i="7"/>
  <c r="D11" i="7" s="1"/>
  <c r="E44" i="6"/>
  <c r="E35" i="6" s="1"/>
  <c r="E10" i="6" s="1"/>
  <c r="C44" i="6"/>
  <c r="C35" i="6" s="1"/>
  <c r="C10" i="6" s="1"/>
  <c r="C14" i="8" l="1"/>
  <c r="C11" i="8" l="1"/>
  <c r="E13" i="8" l="1"/>
  <c r="E11" i="8" s="1"/>
</calcChain>
</file>

<file path=xl/sharedStrings.xml><?xml version="1.0" encoding="utf-8"?>
<sst xmlns="http://schemas.openxmlformats.org/spreadsheetml/2006/main" count="270" uniqueCount="200">
  <si>
    <t>Tổng cộng</t>
  </si>
  <si>
    <t>Tỉnh: Kon Tum</t>
  </si>
  <si>
    <t xml:space="preserve">                                       </t>
  </si>
  <si>
    <t>040</t>
  </si>
  <si>
    <t>041</t>
  </si>
  <si>
    <t>010</t>
  </si>
  <si>
    <t>011</t>
  </si>
  <si>
    <t>070</t>
  </si>
  <si>
    <t>083</t>
  </si>
  <si>
    <t>I</t>
  </si>
  <si>
    <t>II</t>
  </si>
  <si>
    <t>ĐVT: đồng</t>
  </si>
  <si>
    <t>A</t>
  </si>
  <si>
    <t>Chi đầu tư phát triển</t>
  </si>
  <si>
    <t>-</t>
  </si>
  <si>
    <t>Hỗ trợ hoạt động trung tâm giáo dục cộng đồng</t>
  </si>
  <si>
    <t>Chi dân quân tự vệ</t>
  </si>
  <si>
    <t>Chi an ninh trật tự</t>
  </si>
  <si>
    <t>III</t>
  </si>
  <si>
    <t xml:space="preserve">Chi dự phòng </t>
  </si>
  <si>
    <t>Huyện: Kon Rẫy</t>
  </si>
  <si>
    <t>Mẫu biểu số 06</t>
  </si>
  <si>
    <t>Mã nguồn</t>
  </si>
  <si>
    <t>Mã chương</t>
  </si>
  <si>
    <t xml:space="preserve">Loại </t>
  </si>
  <si>
    <t>Khoản</t>
  </si>
  <si>
    <t>Diễn giải</t>
  </si>
  <si>
    <t>Dự toán</t>
  </si>
  <si>
    <t>Kinh phí của Hội đồng nhân dân xã</t>
  </si>
  <si>
    <t>Kinh phí của Ủy ban nhân dân xã</t>
  </si>
  <si>
    <t>Kinh phí của Công an xã</t>
  </si>
  <si>
    <t>Kinh phí của Ban chỉ huy quân sự xã</t>
  </si>
  <si>
    <t>Kinh phí của Hội Liên hiệp Phụ nữ xã</t>
  </si>
  <si>
    <t>Kinh phí của Ủy ban mặt trận Tổ quốc xã</t>
  </si>
  <si>
    <t>Kinh phí của Đảng ủy xã</t>
  </si>
  <si>
    <t>Kinh phí của Hội người cao tuổi xã</t>
  </si>
  <si>
    <t>Kinh phí của Trung tâm học tập cộng đồng xã</t>
  </si>
  <si>
    <t>Kinh phí hoạt động tài chính khác</t>
  </si>
  <si>
    <t>Kinh phí của Đoàn Thanh niên xã</t>
  </si>
  <si>
    <t>Kinh phí của Ban Chỉ huy quân sự xã</t>
  </si>
  <si>
    <t>Kinh phí của Hội nông dân xã</t>
  </si>
  <si>
    <t>Kinh phí của Hội Cựu chiến binh xã</t>
  </si>
  <si>
    <t>TỔNG THU</t>
  </si>
  <si>
    <t>Thu ngân sách tại địa bàn</t>
  </si>
  <si>
    <t>Thu phí, lệ phí</t>
  </si>
  <si>
    <t>Lệ phí môn bài</t>
  </si>
  <si>
    <t>Phí bảo vệ môi trường</t>
  </si>
  <si>
    <t>Thuế thu nhập cá nhân</t>
  </si>
  <si>
    <t>Thu khác ngân sách</t>
  </si>
  <si>
    <t xml:space="preserve">Lệ phí trước bạ </t>
  </si>
  <si>
    <t xml:space="preserve">Nhà đất </t>
  </si>
  <si>
    <t>Tài sản khác</t>
  </si>
  <si>
    <t>Thu tiền sử dụng đất</t>
  </si>
  <si>
    <t>Thu tiền cho thuê đất</t>
  </si>
  <si>
    <t>Cấp quyền khai thác khoáng sản</t>
  </si>
  <si>
    <t xml:space="preserve">Thu bổ sung từ ngân sách cấp trên </t>
  </si>
  <si>
    <t>Bổ sung cân đối</t>
  </si>
  <si>
    <t>Bổ sung có mục tiêu</t>
  </si>
  <si>
    <t>B</t>
  </si>
  <si>
    <t>C</t>
  </si>
  <si>
    <t>D</t>
  </si>
  <si>
    <t>Nội dung thu</t>
  </si>
  <si>
    <t>Nội dung chi</t>
  </si>
  <si>
    <t>Tổng số thu</t>
  </si>
  <si>
    <t>I. Các khoản thu 100%</t>
  </si>
  <si>
    <t>II. Các khoản thu phân chia theo tỷ lệ %</t>
  </si>
  <si>
    <t>III. Thu bổ sung</t>
  </si>
  <si>
    <t>IV. Thu chuyển nguồn</t>
  </si>
  <si>
    <t xml:space="preserve">Tổng số chi </t>
  </si>
  <si>
    <t>II. Chi thường xuyên</t>
  </si>
  <si>
    <t xml:space="preserve">  1. Kinh phí tự chủ</t>
  </si>
  <si>
    <t xml:space="preserve">  2. Kinh phí không tự chủ</t>
  </si>
  <si>
    <t>III. Chi dự phòng</t>
  </si>
  <si>
    <t>Kinh phí thực hiện chế độ không tự chủ</t>
  </si>
  <si>
    <t>Kinh phí thực hiện chế độ tự chủ</t>
  </si>
  <si>
    <t>Trong đó: Tiết kiệm 10% chi thường xuyên</t>
  </si>
  <si>
    <t>Thuế GTGT</t>
  </si>
  <si>
    <t>Nguồn thực hiện chính sách tiền lương chưa phân bổ</t>
  </si>
  <si>
    <t>IV</t>
  </si>
  <si>
    <t>IV. Nguồn thực hiện chính
 sách tiền lương chưa phân bổ</t>
  </si>
  <si>
    <t xml:space="preserve"> 1. Bổ sung cân đối ngân sách</t>
  </si>
  <si>
    <t>2. Bổ sung có mục tiêu</t>
  </si>
  <si>
    <t>Biểu số:  108/CKTC -NSNN</t>
  </si>
  <si>
    <t>Biểu số : 109/CKTC -NSNN</t>
  </si>
  <si>
    <t>Biểu số:  110/CKTC -NSNN</t>
  </si>
  <si>
    <t>PHÂN BỔ DỰ TOÁN CHI NGÂN SÁCH NĂM 2024</t>
  </si>
  <si>
    <t xml:space="preserve">Dự toán </t>
  </si>
  <si>
    <t>Số 
TT</t>
  </si>
  <si>
    <t>Dự toán Thu</t>
  </si>
  <si>
    <t>Dự toán 
NSNN</t>
  </si>
  <si>
    <t>Dự toán NSX hưởng</t>
  </si>
  <si>
    <t>BẢNG TỔNG HỢP DỰ TOÁN THU NGÂN SÁCH XÃ NĂM 2024</t>
  </si>
  <si>
    <t>TT</t>
  </si>
  <si>
    <t xml:space="preserve">               Nội dung chi</t>
  </si>
  <si>
    <t>Dự toán chi</t>
  </si>
  <si>
    <t>TỔNG CHI</t>
  </si>
  <si>
    <t>*</t>
  </si>
  <si>
    <t>Kinh phí thực hiện tự chủ</t>
  </si>
  <si>
    <t>Tiền lương và phụ cấp</t>
  </si>
  <si>
    <t>Phụ cấp cán bộ không chuyên trách xã theo NQ 79/2023/NQ-HĐND. Trong đó:</t>
  </si>
  <si>
    <t xml:space="preserve"> -</t>
  </si>
  <si>
    <t xml:space="preserve">Phụ cấp cán bộ không chuyên trách xã theo NQ 79/2023/NQ-HĐND  </t>
  </si>
  <si>
    <t>Hoạt động của các chức danh thôn (25.000.000 đồng/thôn/năm)</t>
  </si>
  <si>
    <t>Định mức chi thường xuyên</t>
  </si>
  <si>
    <t>Kinh phí Đại hội UBMTTQVN xã</t>
  </si>
  <si>
    <t>Kinh phí Đại hội Hội LHTNVN</t>
  </si>
  <si>
    <t xml:space="preserve"> Kinh phí thực hiện cuộc vận động làm thay đổi nếp nghĩ cách làm của người đồng bào dân tộc thiểu số</t>
  </si>
  <si>
    <t>Kinh phí hoạt động của Uỷ ban nhân dân xã</t>
  </si>
  <si>
    <t>Kinh phí hoạt động của Uỷ ban MTTQVN  xã</t>
  </si>
  <si>
    <t>Kinh phí hoạt động của Hội liên hiệp HPN xã</t>
  </si>
  <si>
    <t>Kinh phí hoạt động của Hội nông dân xã</t>
  </si>
  <si>
    <t>Kinh phí hoạt động của Hội cựu chiến binh xã</t>
  </si>
  <si>
    <t>Kinh phí hoạt động của Đoàn thanh niên xã</t>
  </si>
  <si>
    <t>Kinh phí mua sắm tài sản</t>
  </si>
  <si>
    <t>Kinh phí gia hạn phần mềm kế toán</t>
  </si>
  <si>
    <t>Kinh phí không thực hiện chế độ tự chủ</t>
  </si>
  <si>
    <t>Chi tiền sử dụng đất</t>
  </si>
  <si>
    <t>Chi sự nghiệp đảm bảo xã hội</t>
  </si>
  <si>
    <t>Chi sự nghiệp giáo dục</t>
  </si>
  <si>
    <t>Chi công tác DQ tự vệ - AN trật tự</t>
  </si>
  <si>
    <t>Chi quản lý nhà nước Đảng, Đoàn thể</t>
  </si>
  <si>
    <t>Kinh phí thực hiện cuộc vận động toàn dân xây dựng nông thôn mới, đô thị văn minh</t>
  </si>
  <si>
    <t>Kinh phí UBMTTQ xã vùng khó khăn</t>
  </si>
  <si>
    <t>Kinh phí khu dân cư</t>
  </si>
  <si>
    <t xml:space="preserve"> Kinh phí thực hiện pháp lệnh DQTV </t>
  </si>
  <si>
    <t xml:space="preserve"> Trợ cấp lực lượng Dân quân</t>
  </si>
  <si>
    <t xml:space="preserve"> Kinh phí huấn luyện </t>
  </si>
  <si>
    <t xml:space="preserve">Kinh phí trực thường xuyên </t>
  </si>
  <si>
    <t>+</t>
  </si>
  <si>
    <t>Kinh phí hỗ trợ trực lễ tết</t>
  </si>
  <si>
    <t>Kinh phí hỗ trợ tiền ăn trực phó chỉ huy trưởng</t>
  </si>
  <si>
    <t>Công tác giáo dục quốc phòng và an ninh</t>
  </si>
  <si>
    <t xml:space="preserve">Kinh phí thực hiện theo Quyết định 99-QĐ/TW </t>
  </si>
  <si>
    <t xml:space="preserve">Phụ cấp Đảng ủy viên cấp cơ sở </t>
  </si>
  <si>
    <t>Kinh phí hoạt động của Ban Thanh tra nhân dân</t>
  </si>
  <si>
    <t>Kinh phí hoạt động của Ban Giám sát cộng đồng</t>
  </si>
  <si>
    <t>Kinh phí hoạt động giám sát, phản biện xã hội</t>
  </si>
  <si>
    <t xml:space="preserve">Hoạt động phí Đại biểu HĐND </t>
  </si>
  <si>
    <t xml:space="preserve">Kinh phí thực hiện theo Nghị quyết 81/NQ-HĐND </t>
  </si>
  <si>
    <t>Tiếp công dân theo Nghị quyết 14, 16/2017/NQ-HĐND</t>
  </si>
  <si>
    <t>Công tác hòa giải ở cơ sở</t>
  </si>
  <si>
    <t>Chi cho hoạt động quản lý nhà nước về hòa giải ở cơ sở và thù lao cho hòa giải viên</t>
  </si>
  <si>
    <t>Hỗ trợ hoạt động của tổ hòa giải (Chi văn phòng phẩm, sao chụp tài liệu, nước uống)</t>
  </si>
  <si>
    <t>Kinh phí hoạt 02 ban HĐND xã</t>
  </si>
  <si>
    <t>Kinh phí tiếp xúc cử tri</t>
  </si>
  <si>
    <t>Kinh phí tiền ăn đào tạo, bồi dưỡng cho cán bộ không chuyên trách xã, thôn theo Thông tư 36/TT-BTC</t>
  </si>
  <si>
    <t>Hỗ trợ Tổ tuyên truyền tránh tái hoạt động tà đạo Hà Mòn</t>
  </si>
  <si>
    <t>Kinh phí hỗ trợ thôn làng đón tết</t>
  </si>
  <si>
    <t>Tuyên truyền phổ biến giáo dục pháp luật</t>
  </si>
  <si>
    <t>Kinh phí may trang phụ Đại biểu HĐND xã</t>
  </si>
  <si>
    <t>Chi khác ngân sách ( Khen thưởng)</t>
  </si>
  <si>
    <t xml:space="preserve"> Chi bổ sung có mục tiêu</t>
  </si>
  <si>
    <t xml:space="preserve">Kinh phí Hỗ trợ đội trưởng, đội phó đội dân phòng </t>
  </si>
  <si>
    <t>Kinh phí hỗ trợ Đại hội cấp xã</t>
  </si>
  <si>
    <t>Hỗ trợ Đại hội UBMTTQVN xã</t>
  </si>
  <si>
    <t>Hỗ trợ Đại hội HLHTNVN xã</t>
  </si>
  <si>
    <t>Kinh phí thực hiện Nghị định 33/2023/NĐ-CP ( Nguồn thực hiện chính sách tiền lương)</t>
  </si>
  <si>
    <t>Kinh phí tổ chức tiếp xúc cử tri của đại biểu HĐND tỉnh</t>
  </si>
  <si>
    <t>Tæng sè</t>
  </si>
  <si>
    <t>Chi thường
 xuyên</t>
  </si>
  <si>
    <t>Trong đó: Tiết kiệm 10% chi
 thường xuyên</t>
  </si>
  <si>
    <t xml:space="preserve">BẢNG CÂN ĐỐI TỔNG HỢP DỰ TOÁN NGÂN SÁCH XÃ NĂM 2024 </t>
  </si>
  <si>
    <t>BẢNG TỔNG HỢP DỰ TOÁN CHI NGÂN SÁCH XÃ NĂM 2024</t>
  </si>
  <si>
    <t>Xã: Đăk Ruồng</t>
  </si>
  <si>
    <t>( Kèm theo Quyết định số 06/QĐ-UBND ngày 08/01/2024 của UBND xã Đăk Ruồng)</t>
  </si>
  <si>
    <t xml:space="preserve"> +</t>
  </si>
  <si>
    <t xml:space="preserve">  +</t>
  </si>
  <si>
    <t>Phụ cấp cán bộ không chuyên trách xã, thôn theo NQ 79/2023/NQ-HĐND ( lương 1.490.000 đồng)</t>
  </si>
  <si>
    <t>Phụ cấp cán bộ không chuyên trách xã, thôn theo NQ 79/2023/NQ-HĐND lương  từ 1.490.000 đồng lên 1.800.000 đồng</t>
  </si>
  <si>
    <t>Hoạt động 5 ngành đoàn thể thôn (300.000 đồng/ngành/năm)</t>
  </si>
  <si>
    <t>Phụ cấp đảng uỷ viên cấp cơ sở ( 1.490.000 đồng)</t>
  </si>
  <si>
    <t>Hoạt động phí đại biểu HĐND xã 1.490.000 đồng</t>
  </si>
  <si>
    <t>Bảo hiểm y tế cho Đại biểu HĐND xã</t>
  </si>
  <si>
    <t>Phí cơ quan TW thu</t>
  </si>
  <si>
    <t>Thuế sử dụng đất phi nông nghiệp</t>
  </si>
  <si>
    <t>Thu từ khu vực XNQD và NQD</t>
  </si>
  <si>
    <t>Thuế TNDN</t>
  </si>
  <si>
    <t>Thuế Tài nguyên</t>
  </si>
  <si>
    <t>Thuế tiêu thụ đặc biệt</t>
  </si>
  <si>
    <t>( Kèm theo Quyết định số  06/QĐ-UBND ngày 08/ 01/2024  của UBND xã Đăk Ruồng)</t>
  </si>
  <si>
    <t>Kinh phí nguồn cải cách tiền lương hoạt động phí của  đại biểu Hội đồng nhân dân xã</t>
  </si>
  <si>
    <t>Kinh phí nguồn cải cách tiền lương phụ cấp đảng uỷ cấp cơ sở  của Đảng uỷ xã</t>
  </si>
  <si>
    <t>Kinh phí nguồn cải cách tiền lương của Hội đồng nhân dân xã</t>
  </si>
  <si>
    <t>Kinh phí nguồn cải cách tiền lương của Ủy ban nhân dân xã</t>
  </si>
  <si>
    <t>Kinh phí nguồn cải cách tiền lương  của Ban Chỉ huy quân sự xã</t>
  </si>
  <si>
    <t>Kinh phí nguồn cải cách tiền lương của Đoàn Thanh niên xã</t>
  </si>
  <si>
    <t>Kinh phí nguồn cải cách tiền lương của Hội Liên hiệp Phụ nữ xã</t>
  </si>
  <si>
    <t>Kinh phí nguồn cải cách tiền lương của Hội nông dân xã</t>
  </si>
  <si>
    <t>Kinh phí nguồn cải cách tiền lương của Hội Cựu chiến binh xã</t>
  </si>
  <si>
    <t>Kinh phí nguồn cải cách tiền lương của Ủy ban mặt trận Tổ quốc xã</t>
  </si>
  <si>
    <t>Kinh phí nguồn cải cách tiền lương của Đảng ủy xã</t>
  </si>
  <si>
    <t>Tổng dự toán chi ngân sách xã bằng số: 5.155.830.000 đồng</t>
  </si>
  <si>
    <r>
      <t>Tổng dự toán chi ngân sách xã bằng chữ:</t>
    </r>
    <r>
      <rPr>
        <sz val="14"/>
        <color indexed="8"/>
        <rFont val="Times New Roman"/>
        <family val="1"/>
      </rPr>
      <t xml:space="preserve">  Năm tỷ, một trăm năm mươi lăm triệu, tám trăm ba mươi ngàn đồng.</t>
    </r>
  </si>
  <si>
    <t>( Kèm theo Quyết định số  05/QĐ-UBND ngày 08/01/2024 của UBND xã Đăk Ruồng)</t>
  </si>
  <si>
    <t>Kinh phí nguồn cải cách tiền lương của cán bộ không chuyên trách xã, thôn</t>
  </si>
  <si>
    <t>Tiền lương cán bộ công chức xã theo mức lương từ 1.490.000 đồng lên 1.800.000 đồng</t>
  </si>
  <si>
    <t>Tiền lương cán bộ công chức xã theo mức lương
1.490.000 đồng</t>
  </si>
  <si>
    <t>Hoạt động phí đại biểu HĐND từ 1.490.000 đồng lên 1.800.000 đồng</t>
  </si>
  <si>
    <t>Phụ cấp đảng uỷ viên cấp cơ sở (  từ 1.490.000 đồng lên 1.800.000 đồng</t>
  </si>
  <si>
    <t xml:space="preserve"> Tiền lương cán bộ chuyên trách, công chức theo mức lương 1.800.000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</si>
</sst>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(* #,##0_);_(* \(#,##0\);_(* &quot;-&quot;??_);_(@_)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\ &quot;F&quot;_-;\-* #,##0\ &quot;F&quot;_-;_-* &quot;-&quot;\ &quot;F&quot;_-;_-@_-"/>
    <numFmt numFmtId="171" formatCode="_-* #,##0\ _F_-;\-* #,##0\ _F_-;_-* &quot;-&quot;\ _F_-;_-@_-"/>
    <numFmt numFmtId="172" formatCode="&quot;Fr.&quot;\ #,##0.00;&quot;Fr.&quot;\ \-#,##0.00"/>
    <numFmt numFmtId="173" formatCode="&quot;Fr.&quot;\ #,##0.00;[Red]&quot;Fr.&quot;\ \-#,##0.00"/>
    <numFmt numFmtId="174" formatCode="_ &quot;Fr.&quot;\ * #,##0_ ;_ &quot;Fr.&quot;\ * \-#,##0_ ;_ &quot;Fr.&quot;\ * &quot;-&quot;_ ;_ @_ "/>
    <numFmt numFmtId="175" formatCode="_ * #,##0_ ;_ * \-#,##0_ ;_ * &quot;-&quot;_ ;_ @_ "/>
    <numFmt numFmtId="176" formatCode="0.00_)"/>
    <numFmt numFmtId="177" formatCode="#,###;\-#,###;&quot;&quot;;_(@_)"/>
    <numFmt numFmtId="178" formatCode="_-* #,##0.00_-;\-* #,##0.00_-;_-* &quot;-&quot;??_-;_-@_-"/>
    <numFmt numFmtId="179" formatCode="_-&quot;€&quot;* #,##0_-;\-&quot;€&quot;* #,##0_-;_-&quot;€&quot;* &quot;-&quot;_-;_-@_-"/>
    <numFmt numFmtId="180" formatCode="_ &quot;\&quot;* #,##0.00_ ;_ &quot;\&quot;* &quot;\&quot;&quot;\&quot;&quot;\&quot;&quot;\&quot;&quot;\&quot;&quot;\&quot;&quot;\&quot;&quot;\&quot;&quot;\&quot;\-#,##0.00_ ;_ &quot;\&quot;* &quot;-&quot;??_ ;_ @_ "/>
    <numFmt numFmtId="181" formatCode="&quot;\&quot;#,##0;[Red]&quot;\&quot;&quot;\&quot;\-#,##0"/>
    <numFmt numFmtId="182" formatCode="&quot;\&quot;#,##0.00;[Red]&quot;\&quot;&quot;\&quot;&quot;\&quot;&quot;\&quot;&quot;\&quot;&quot;\&quot;\-#,##0.00"/>
    <numFmt numFmtId="183" formatCode="#,##0_ ;[Red]\-#,##0\ "/>
    <numFmt numFmtId="184" formatCode="#,##0.0000"/>
    <numFmt numFmtId="185" formatCode="#,##0\ &quot;$&quot;_);[Red]\(#,##0\ &quot;$&quot;\)"/>
    <numFmt numFmtId="186" formatCode="_ &quot;\&quot;* #,##0_ ;_ &quot;\&quot;* \-#,##0_ ;_ &quot;\&quot;* &quot;-&quot;_ ;_ @_ "/>
    <numFmt numFmtId="187" formatCode="_ &quot;\&quot;* #,##0.00_ ;_ &quot;\&quot;* \-#,##0.00_ ;_ &quot;\&quot;* &quot;-&quot;??_ ;_ @_ "/>
    <numFmt numFmtId="188" formatCode="_ * #,##0.00_ ;_ * \-#,##0.00_ ;_ * &quot;-&quot;??_ ;_ @_ "/>
    <numFmt numFmtId="189" formatCode="_ * #,##0_ ;_ * &quot;\&quot;&quot;\&quot;&quot;\&quot;&quot;\&quot;&quot;\&quot;&quot;\&quot;&quot;\&quot;&quot;\&quot;&quot;\&quot;&quot;\&quot;&quot;\&quot;&quot;\&quot;\-#,##0_ ;_ * &quot;-&quot;_ ;_ @_ "/>
    <numFmt numFmtId="190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91" formatCode="_ * #,##0.00_ ;_ * &quot;\&quot;&quot;\&quot;&quot;\&quot;&quot;\&quot;&quot;\&quot;&quot;\&quot;&quot;\&quot;&quot;\&quot;&quot;\&quot;&quot;\&quot;&quot;\&quot;&quot;\&quot;\-#,##0.00_ ;_ * &quot;-&quot;??_ ;_ @_ "/>
    <numFmt numFmtId="192" formatCode="&quot;\&quot;#,##0;&quot;\&quot;&quot;\&quot;&quot;\&quot;&quot;\&quot;&quot;\&quot;&quot;\&quot;&quot;\&quot;&quot;\&quot;&quot;\&quot;&quot;\&quot;&quot;\&quot;&quot;\&quot;&quot;\&quot;&quot;\&quot;\-#,##0"/>
    <numFmt numFmtId="193" formatCode="&quot;\&quot;#,##0;[Red]&quot;\&quot;&quot;\&quot;&quot;\&quot;&quot;\&quot;&quot;\&quot;&quot;\&quot;&quot;\&quot;&quot;\&quot;&quot;\&quot;&quot;\&quot;&quot;\&quot;&quot;\&quot;&quot;\&quot;&quot;\&quot;\-#,##0"/>
    <numFmt numFmtId="194" formatCode="&quot;\&quot;#,##0.00;&quot;\&quot;&quot;\&quot;&quot;\&quot;&quot;\&quot;&quot;\&quot;&quot;\&quot;&quot;\&quot;&quot;\&quot;&quot;\&quot;&quot;\&quot;&quot;\&quot;&quot;\&quot;&quot;\&quot;&quot;\&quot;\-#,##0.00"/>
    <numFmt numFmtId="195" formatCode="#,##0;\(#,##0\)"/>
    <numFmt numFmtId="196" formatCode="\t0.00%"/>
    <numFmt numFmtId="197" formatCode="\U\S\$#,##0.00;\(\U\S\$#,##0.00\)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]* #,##0.00_-;\-[$€]* #,##0.00_-;_-[$€]* &quot;-&quot;??_-;_-@_-"/>
    <numFmt numFmtId="202" formatCode="m/d"/>
    <numFmt numFmtId="203" formatCode="&quot;ß&quot;#,##0;\-&quot;&quot;\ß&quot;&quot;#,##0"/>
    <numFmt numFmtId="204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205" formatCode="#,##0.00\ &quot;F&quot;;[Red]\-#,##0.00\ &quot;F&quot;"/>
    <numFmt numFmtId="206" formatCode="&quot;\&quot;#,##0;[Red]\-&quot;\&quot;#,##0"/>
    <numFmt numFmtId="207" formatCode="&quot;\&quot;#,##0.00;[Red]&quot;\&quot;&quot;\&quot;&quot;\&quot;&quot;\&quot;&quot;\&quot;&quot;\&quot;&quot;\&quot;&quot;\&quot;&quot;\&quot;&quot;\&quot;&quot;\&quot;&quot;\&quot;&quot;\&quot;&quot;\&quot;\-#,##0.00"/>
    <numFmt numFmtId="208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209" formatCode="#,##0\ &quot;F&quot;;[Red]\-#,##0\ &quot;F&quot;"/>
    <numFmt numFmtId="210" formatCode="#,##0.00\ &quot;F&quot;;\-#,##0.00\ &quot;F&quot;"/>
    <numFmt numFmtId="211" formatCode="_-* #,##0\ &quot;DM&quot;_-;\-* #,##0\ &quot;DM&quot;_-;_-* &quot;-&quot;\ &quot;DM&quot;_-;_-@_-"/>
    <numFmt numFmtId="212" formatCode="_-* #,##0.00\ &quot;DM&quot;_-;\-* #,##0.00\ &quot;DM&quot;_-;_-* &quot;-&quot;??\ &quot;DM&quot;_-;_-@_-"/>
    <numFmt numFmtId="213" formatCode="#,##0;[Red]#,##0"/>
  </numFmts>
  <fonts count="104">
    <font>
      <sz val="10"/>
      <name val=".VnTime"/>
    </font>
    <font>
      <sz val="10"/>
      <name val=".VnTime"/>
      <family val="2"/>
    </font>
    <font>
      <sz val="14"/>
      <name val=".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sz val="10"/>
      <name val="VNbook-Antiqu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Courier"/>
      <family val="3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0"/>
      <name val=".VnTime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.VnArial Narrow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3"/>
      <name val=".VnTime"/>
      <family val="2"/>
    </font>
    <font>
      <sz val="12"/>
      <name val=".VnTime"/>
      <family val="2"/>
    </font>
    <font>
      <sz val="10"/>
      <name val="VNI-Times"/>
    </font>
    <font>
      <sz val="14"/>
      <name val="??"/>
      <family val="3"/>
      <charset val="129"/>
    </font>
    <font>
      <sz val="12"/>
      <name val="VNI-Times"/>
    </font>
    <font>
      <sz val="14"/>
      <name val="VnTime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sz val="13"/>
      <color indexed="8"/>
      <name val=".VnTimeH"/>
      <family val="2"/>
    </font>
    <font>
      <sz val="14"/>
      <name val="VnTime"/>
      <family val="2"/>
    </font>
    <font>
      <sz val="9"/>
      <name val="Arial"/>
      <family val="2"/>
    </font>
    <font>
      <sz val="12"/>
      <name val="바탕체"/>
      <family val="1"/>
      <charset val="129"/>
    </font>
    <font>
      <sz val="12"/>
      <name val="VNtimes new roman"/>
      <family val="2"/>
    </font>
    <font>
      <sz val="10"/>
      <name val="?? ??"/>
      <family val="1"/>
      <charset val="136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Tms Rmn"/>
    </font>
    <font>
      <sz val="10"/>
      <name val="VNI-Aptima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2"/>
      <name val=".VnBook-AntiquaH"/>
      <family val="2"/>
    </font>
    <font>
      <sz val="7"/>
      <name val="Small Fonts"/>
      <family val="2"/>
    </font>
    <font>
      <b/>
      <sz val="12"/>
      <name val="VN-NTime"/>
    </font>
    <font>
      <b/>
      <sz val="11"/>
      <name val="Arial"/>
      <family val="2"/>
    </font>
    <font>
      <sz val="12"/>
      <name val="Helv"/>
      <family val="2"/>
    </font>
    <font>
      <b/>
      <sz val="10"/>
      <name val="MS Sans Serif"/>
      <family val="2"/>
    </font>
    <font>
      <sz val="12"/>
      <name val="VNTime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Helv"/>
      <family val="2"/>
    </font>
    <font>
      <sz val="12"/>
      <name val="바탕체"/>
      <family val="1"/>
    </font>
    <font>
      <sz val="10"/>
      <name val=".VnArial"/>
      <family val="1"/>
    </font>
    <font>
      <sz val="12"/>
      <color indexed="8"/>
      <name val="Times New Roman"/>
      <family val="2"/>
      <charset val="163"/>
    </font>
    <font>
      <sz val="14"/>
      <name val=".VnTime"/>
      <family val="2"/>
    </font>
    <font>
      <sz val="12"/>
      <name val=".VnTime"/>
      <family val="2"/>
    </font>
    <font>
      <sz val="10"/>
      <name val=".VnTime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.VnTime"/>
      <family val="2"/>
    </font>
    <font>
      <b/>
      <i/>
      <sz val="12"/>
      <color theme="1"/>
      <name val=".VnTime"/>
      <family val="2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b/>
      <i/>
      <sz val="14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5">
    <xf numFmtId="0" fontId="0" fillId="0" borderId="0"/>
    <xf numFmtId="179" fontId="36" fillId="0" borderId="0" applyFont="0" applyFill="0" applyBorder="0" applyAlignment="0" applyProtection="0"/>
    <xf numFmtId="165" fontId="49" fillId="0" borderId="1" applyFont="0" applyBorder="0"/>
    <xf numFmtId="182" fontId="5" fillId="0" borderId="0" applyFont="0" applyFill="0" applyBorder="0" applyAlignment="0" applyProtection="0"/>
    <xf numFmtId="0" fontId="50" fillId="0" borderId="0" applyFont="0" applyFill="0" applyBorder="0" applyAlignment="0" applyProtection="0"/>
    <xf numFmtId="181" fontId="5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8" fillId="0" borderId="0">
      <alignment vertical="center"/>
    </xf>
    <xf numFmtId="164" fontId="34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8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" fontId="37" fillId="0" borderId="2" applyBorder="0" applyAlignment="0">
      <alignment horizontal="center"/>
    </xf>
    <xf numFmtId="0" fontId="51" fillId="2" borderId="0"/>
    <xf numFmtId="0" fontId="52" fillId="0" borderId="0"/>
    <xf numFmtId="0" fontId="53" fillId="2" borderId="0"/>
    <xf numFmtId="0" fontId="33" fillId="0" borderId="0"/>
    <xf numFmtId="0" fontId="54" fillId="2" borderId="0"/>
    <xf numFmtId="0" fontId="55" fillId="0" borderId="0">
      <alignment wrapText="1"/>
    </xf>
    <xf numFmtId="186" fontId="56" fillId="0" borderId="0" applyFont="0" applyFill="0" applyBorder="0" applyAlignment="0" applyProtection="0"/>
    <xf numFmtId="0" fontId="38" fillId="0" borderId="0" applyFont="0" applyFill="0" applyBorder="0" applyAlignment="0" applyProtection="0"/>
    <xf numFmtId="187" fontId="56" fillId="0" borderId="0" applyFont="0" applyFill="0" applyBorder="0" applyAlignment="0" applyProtection="0"/>
    <xf numFmtId="0" fontId="38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38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5" fillId="0" borderId="0"/>
    <xf numFmtId="0" fontId="57" fillId="0" borderId="0" applyNumberFormat="0" applyFill="0" applyBorder="0" applyAlignment="0" applyProtection="0"/>
    <xf numFmtId="0" fontId="38" fillId="0" borderId="0"/>
    <xf numFmtId="0" fontId="39" fillId="0" borderId="0"/>
    <xf numFmtId="0" fontId="38" fillId="0" borderId="0"/>
    <xf numFmtId="189" fontId="5" fillId="0" borderId="0" applyFill="0" applyBorder="0" applyAlignment="0"/>
    <xf numFmtId="190" fontId="5" fillId="0" borderId="0" applyFill="0" applyBorder="0" applyAlignment="0"/>
    <xf numFmtId="191" fontId="5" fillId="0" borderId="0" applyFill="0" applyBorder="0" applyAlignment="0"/>
    <xf numFmtId="192" fontId="5" fillId="0" borderId="0" applyFill="0" applyBorder="0" applyAlignment="0"/>
    <xf numFmtId="193" fontId="5" fillId="0" borderId="0" applyFill="0" applyBorder="0" applyAlignment="0"/>
    <xf numFmtId="189" fontId="5" fillId="0" borderId="0" applyFill="0" applyBorder="0" applyAlignment="0"/>
    <xf numFmtId="194" fontId="5" fillId="0" borderId="0" applyFill="0" applyBorder="0" applyAlignment="0"/>
    <xf numFmtId="190" fontId="5" fillId="0" borderId="0" applyFill="0" applyBorder="0" applyAlignment="0"/>
    <xf numFmtId="0" fontId="40" fillId="0" borderId="0"/>
    <xf numFmtId="1" fontId="58" fillId="0" borderId="3" applyBorder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7" fillId="0" borderId="0" applyFont="0" applyFill="0" applyBorder="0" applyAlignment="0" applyProtection="0"/>
    <xf numFmtId="195" fontId="21" fillId="0" borderId="0"/>
    <xf numFmtId="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36" fillId="0" borderId="0" applyFont="0" applyFill="0" applyBorder="0" applyAlignment="0" applyProtection="0"/>
    <xf numFmtId="196" fontId="5" fillId="0" borderId="0"/>
    <xf numFmtId="0" fontId="5" fillId="0" borderId="0" applyFont="0" applyFill="0" applyBorder="0" applyAlignment="0" applyProtection="0"/>
    <xf numFmtId="14" fontId="41" fillId="0" borderId="0" applyFill="0" applyBorder="0" applyAlignment="0"/>
    <xf numFmtId="0" fontId="10" fillId="0" borderId="0" applyProtection="0"/>
    <xf numFmtId="197" fontId="5" fillId="0" borderId="4">
      <alignment vertical="center"/>
    </xf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/>
    <xf numFmtId="189" fontId="5" fillId="0" borderId="0" applyFill="0" applyBorder="0" applyAlignment="0"/>
    <xf numFmtId="190" fontId="5" fillId="0" borderId="0" applyFill="0" applyBorder="0" applyAlignment="0"/>
    <xf numFmtId="189" fontId="5" fillId="0" borderId="0" applyFill="0" applyBorder="0" applyAlignment="0"/>
    <xf numFmtId="194" fontId="5" fillId="0" borderId="0" applyFill="0" applyBorder="0" applyAlignment="0"/>
    <xf numFmtId="190" fontId="5" fillId="0" borderId="0" applyFill="0" applyBorder="0" applyAlignment="0"/>
    <xf numFmtId="201" fontId="5" fillId="0" borderId="0" applyFont="0" applyFill="0" applyBorder="0" applyAlignment="0" applyProtection="0"/>
    <xf numFmtId="0" fontId="59" fillId="0" borderId="0" applyProtection="0"/>
    <xf numFmtId="0" fontId="60" fillId="0" borderId="0" applyProtection="0"/>
    <xf numFmtId="0" fontId="61" fillId="0" borderId="0" applyProtection="0"/>
    <xf numFmtId="0" fontId="62" fillId="0" borderId="0" applyProtection="0"/>
    <xf numFmtId="0" fontId="63" fillId="0" borderId="0" applyNumberFormat="0" applyFont="0" applyFill="0" applyBorder="0" applyAlignment="0" applyProtection="0"/>
    <xf numFmtId="0" fontId="64" fillId="0" borderId="0" applyProtection="0"/>
    <xf numFmtId="0" fontId="65" fillId="0" borderId="0" applyProtection="0"/>
    <xf numFmtId="2" fontId="5" fillId="0" borderId="0" applyFont="0" applyFill="0" applyBorder="0" applyAlignment="0" applyProtection="0"/>
    <xf numFmtId="38" fontId="42" fillId="3" borderId="0" applyNumberFormat="0" applyBorder="0" applyAlignment="0" applyProtection="0"/>
    <xf numFmtId="0" fontId="66" fillId="0" borderId="0" applyNumberFormat="0" applyFont="0" applyBorder="0" applyAlignment="0">
      <alignment horizontal="left" vertical="center"/>
    </xf>
    <xf numFmtId="177" fontId="32" fillId="0" borderId="0" applyFont="0" applyFill="0" applyBorder="0" applyAlignment="0" applyProtection="0"/>
    <xf numFmtId="0" fontId="43" fillId="0" borderId="0">
      <alignment horizontal="left"/>
    </xf>
    <xf numFmtId="0" fontId="7" fillId="0" borderId="5" applyNumberFormat="0" applyAlignment="0" applyProtection="0">
      <alignment horizontal="left" vertical="center"/>
    </xf>
    <xf numFmtId="0" fontId="7" fillId="0" borderId="6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5" fontId="3" fillId="4" borderId="2" applyNumberFormat="0" applyAlignment="0">
      <alignment horizontal="left" vertical="top"/>
    </xf>
    <xf numFmtId="49" fontId="4" fillId="0" borderId="2">
      <alignment vertical="center"/>
    </xf>
    <xf numFmtId="171" fontId="34" fillId="0" borderId="0" applyFont="0" applyFill="0" applyBorder="0" applyAlignment="0" applyProtection="0"/>
    <xf numFmtId="10" fontId="42" fillId="3" borderId="2" applyNumberFormat="0" applyBorder="0" applyAlignment="0" applyProtection="0"/>
    <xf numFmtId="0" fontId="9" fillId="0" borderId="0"/>
    <xf numFmtId="0" fontId="9" fillId="0" borderId="0"/>
    <xf numFmtId="189" fontId="5" fillId="0" borderId="0" applyFill="0" applyBorder="0" applyAlignment="0"/>
    <xf numFmtId="190" fontId="5" fillId="0" borderId="0" applyFill="0" applyBorder="0" applyAlignment="0"/>
    <xf numFmtId="189" fontId="5" fillId="0" borderId="0" applyFill="0" applyBorder="0" applyAlignment="0"/>
    <xf numFmtId="194" fontId="5" fillId="0" borderId="0" applyFill="0" applyBorder="0" applyAlignment="0"/>
    <xf numFmtId="190" fontId="5" fillId="0" borderId="0" applyFill="0" applyBorder="0" applyAlignmen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44" fillId="0" borderId="7"/>
    <xf numFmtId="183" fontId="19" fillId="0" borderId="8"/>
    <xf numFmtId="17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10" fillId="0" borderId="0" applyNumberFormat="0" applyFont="0" applyFill="0" applyAlignment="0"/>
    <xf numFmtId="0" fontId="21" fillId="0" borderId="0"/>
    <xf numFmtId="37" fontId="67" fillId="0" borderId="0"/>
    <xf numFmtId="0" fontId="68" fillId="0" borderId="2" applyNumberFormat="0" applyFont="0" applyFill="0" applyBorder="0" applyAlignment="0">
      <alignment horizontal="center"/>
    </xf>
    <xf numFmtId="176" fontId="11" fillId="0" borderId="0"/>
    <xf numFmtId="0" fontId="5" fillId="0" borderId="0"/>
    <xf numFmtId="0" fontId="48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77" fontId="32" fillId="0" borderId="0" applyFont="0" applyFill="0" applyBorder="0" applyAlignment="0" applyProtection="0"/>
    <xf numFmtId="0" fontId="88" fillId="0" borderId="0"/>
    <xf numFmtId="0" fontId="5" fillId="0" borderId="0"/>
    <xf numFmtId="0" fontId="23" fillId="0" borderId="0"/>
    <xf numFmtId="0" fontId="5" fillId="0" borderId="0"/>
    <xf numFmtId="0" fontId="89" fillId="0" borderId="0"/>
    <xf numFmtId="0" fontId="88" fillId="0" borderId="0"/>
    <xf numFmtId="0" fontId="85" fillId="0" borderId="0"/>
    <xf numFmtId="0" fontId="31" fillId="0" borderId="0"/>
    <xf numFmtId="0" fontId="5" fillId="0" borderId="0"/>
    <xf numFmtId="0" fontId="69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30" fillId="3" borderId="0"/>
    <xf numFmtId="19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89" fontId="5" fillId="0" borderId="0" applyFill="0" applyBorder="0" applyAlignment="0"/>
    <xf numFmtId="190" fontId="5" fillId="0" borderId="0" applyFill="0" applyBorder="0" applyAlignment="0"/>
    <xf numFmtId="189" fontId="5" fillId="0" borderId="0" applyFill="0" applyBorder="0" applyAlignment="0"/>
    <xf numFmtId="194" fontId="5" fillId="0" borderId="0" applyFill="0" applyBorder="0" applyAlignment="0"/>
    <xf numFmtId="190" fontId="5" fillId="0" borderId="0" applyFill="0" applyBorder="0" applyAlignment="0"/>
    <xf numFmtId="0" fontId="70" fillId="0" borderId="0"/>
    <xf numFmtId="0" fontId="9" fillId="0" borderId="0" applyNumberFormat="0" applyFont="0" applyFill="0" applyBorder="0" applyAlignment="0" applyProtection="0">
      <alignment horizontal="left"/>
    </xf>
    <xf numFmtId="0" fontId="71" fillId="0" borderId="7">
      <alignment horizontal="center"/>
    </xf>
    <xf numFmtId="171" fontId="34" fillId="0" borderId="0" applyFont="0" applyFill="0" applyBorder="0" applyAlignment="0" applyProtection="0"/>
    <xf numFmtId="184" fontId="5" fillId="0" borderId="0"/>
    <xf numFmtId="0" fontId="5" fillId="5" borderId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4" fillId="0" borderId="0"/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6" fontId="33" fillId="0" borderId="9">
      <alignment horizontal="right" vertical="center"/>
    </xf>
    <xf numFmtId="206" fontId="33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205" fontId="32" fillId="0" borderId="9">
      <alignment horizontal="right" vertical="center"/>
    </xf>
    <xf numFmtId="49" fontId="41" fillId="0" borderId="0" applyFill="0" applyBorder="0" applyAlignment="0"/>
    <xf numFmtId="207" fontId="5" fillId="0" borderId="0" applyFill="0" applyBorder="0" applyAlignment="0"/>
    <xf numFmtId="208" fontId="5" fillId="0" borderId="0" applyFill="0" applyBorder="0" applyAlignment="0"/>
    <xf numFmtId="170" fontId="32" fillId="0" borderId="9">
      <alignment horizontal="center"/>
    </xf>
    <xf numFmtId="0" fontId="72" fillId="0" borderId="10"/>
    <xf numFmtId="0" fontId="69" fillId="0" borderId="0" applyNumberFormat="0" applyFill="0" applyBorder="0" applyAlignment="0" applyProtection="0"/>
    <xf numFmtId="3" fontId="45" fillId="0" borderId="11" applyNumberFormat="0" applyBorder="0" applyAlignment="0"/>
    <xf numFmtId="40" fontId="29" fillId="0" borderId="0"/>
    <xf numFmtId="0" fontId="5" fillId="0" borderId="12" applyNumberFormat="0" applyFont="0" applyFill="0" applyAlignment="0" applyProtection="0"/>
    <xf numFmtId="0" fontId="5" fillId="0" borderId="12" applyNumberFormat="0" applyFont="0" applyFill="0" applyAlignment="0" applyProtection="0"/>
    <xf numFmtId="0" fontId="5" fillId="0" borderId="12" applyNumberFormat="0" applyFont="0" applyFill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9" fontId="32" fillId="0" borderId="0"/>
    <xf numFmtId="210" fontId="32" fillId="0" borderId="2"/>
    <xf numFmtId="0" fontId="73" fillId="0" borderId="0"/>
    <xf numFmtId="3" fontId="32" fillId="0" borderId="0" applyNumberFormat="0" applyBorder="0" applyAlignment="0" applyProtection="0">
      <alignment horizontal="centerContinuous"/>
      <protection locked="0"/>
    </xf>
    <xf numFmtId="3" fontId="46" fillId="0" borderId="0">
      <protection locked="0"/>
    </xf>
    <xf numFmtId="0" fontId="73" fillId="0" borderId="0"/>
    <xf numFmtId="5" fontId="74" fillId="6" borderId="13">
      <alignment vertical="top"/>
    </xf>
    <xf numFmtId="0" fontId="75" fillId="7" borderId="2">
      <alignment horizontal="left" vertical="center"/>
    </xf>
    <xf numFmtId="6" fontId="76" fillId="8" borderId="13"/>
    <xf numFmtId="5" fontId="3" fillId="0" borderId="13">
      <alignment horizontal="left" vertical="top"/>
    </xf>
    <xf numFmtId="0" fontId="77" fillId="9" borderId="0">
      <alignment horizontal="left" vertical="center"/>
    </xf>
    <xf numFmtId="5" fontId="19" fillId="0" borderId="14">
      <alignment horizontal="left" vertical="top"/>
    </xf>
    <xf numFmtId="0" fontId="78" fillId="0" borderId="14">
      <alignment horizontal="left" vertical="center"/>
    </xf>
    <xf numFmtId="211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2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8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16" fillId="0" borderId="0"/>
    <xf numFmtId="0" fontId="5" fillId="0" borderId="0"/>
    <xf numFmtId="0" fontId="10" fillId="0" borderId="0"/>
    <xf numFmtId="16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88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0" fontId="83" fillId="0" borderId="0"/>
    <xf numFmtId="167" fontId="47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83" fillId="0" borderId="0" applyFont="0" applyFill="0" applyBorder="0" applyAlignment="0" applyProtection="0"/>
    <xf numFmtId="42" fontId="83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293"/>
    <xf numFmtId="165" fontId="0" fillId="0" borderId="0" xfId="0" applyNumberFormat="1"/>
    <xf numFmtId="0" fontId="24" fillId="0" borderId="0" xfId="0" applyFont="1"/>
    <xf numFmtId="0" fontId="21" fillId="0" borderId="0" xfId="0" applyFont="1"/>
    <xf numFmtId="0" fontId="24" fillId="0" borderId="0" xfId="0" applyFont="1" applyAlignment="1">
      <alignment horizontal="center"/>
    </xf>
    <xf numFmtId="0" fontId="90" fillId="0" borderId="0" xfId="0" applyFont="1"/>
    <xf numFmtId="0" fontId="25" fillId="0" borderId="0" xfId="0" applyFont="1"/>
    <xf numFmtId="0" fontId="95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165" fontId="25" fillId="0" borderId="0" xfId="63" applyNumberFormat="1" applyFont="1"/>
    <xf numFmtId="0" fontId="26" fillId="0" borderId="0" xfId="0" applyFont="1" applyAlignment="1">
      <alignment vertical="top"/>
    </xf>
    <xf numFmtId="0" fontId="27" fillId="0" borderId="0" xfId="0" applyFont="1"/>
    <xf numFmtId="165" fontId="90" fillId="0" borderId="0" xfId="0" applyNumberFormat="1" applyFont="1"/>
    <xf numFmtId="0" fontId="95" fillId="0" borderId="0" xfId="0" applyFont="1" applyAlignment="1">
      <alignment horizontal="center"/>
    </xf>
    <xf numFmtId="0" fontId="96" fillId="0" borderId="0" xfId="171" applyFont="1" applyAlignment="1"/>
    <xf numFmtId="0" fontId="25" fillId="0" borderId="0" xfId="174" applyFont="1"/>
    <xf numFmtId="165" fontId="25" fillId="0" borderId="0" xfId="84" applyNumberFormat="1" applyFont="1"/>
    <xf numFmtId="165" fontId="26" fillId="0" borderId="0" xfId="84" applyNumberFormat="1" applyFont="1" applyAlignment="1">
      <alignment horizontal="right"/>
    </xf>
    <xf numFmtId="165" fontId="25" fillId="0" borderId="0" xfId="84" applyNumberFormat="1" applyFont="1" applyAlignment="1">
      <alignment horizontal="center"/>
    </xf>
    <xf numFmtId="165" fontId="20" fillId="0" borderId="2" xfId="84" applyNumberFormat="1" applyFont="1" applyBorder="1" applyAlignment="1">
      <alignment horizontal="center" vertical="center"/>
    </xf>
    <xf numFmtId="0" fontId="20" fillId="0" borderId="2" xfId="174" applyFont="1" applyBorder="1" applyAlignment="1">
      <alignment horizontal="center" vertical="center"/>
    </xf>
    <xf numFmtId="0" fontId="86" fillId="0" borderId="0" xfId="0" applyFont="1"/>
    <xf numFmtId="0" fontId="26" fillId="0" borderId="0" xfId="174" applyFont="1" applyBorder="1" applyAlignment="1"/>
    <xf numFmtId="0" fontId="18" fillId="0" borderId="2" xfId="0" quotePrefix="1" applyFont="1" applyBorder="1" applyAlignment="1">
      <alignment horizontal="center" vertical="center" wrapText="1"/>
    </xf>
    <xf numFmtId="165" fontId="0" fillId="0" borderId="0" xfId="63" applyNumberFormat="1" applyFont="1"/>
    <xf numFmtId="165" fontId="21" fillId="0" borderId="0" xfId="63" applyNumberFormat="1" applyFont="1"/>
    <xf numFmtId="165" fontId="24" fillId="0" borderId="0" xfId="63" applyNumberFormat="1" applyFont="1" applyAlignment="1"/>
    <xf numFmtId="165" fontId="95" fillId="0" borderId="0" xfId="63" applyNumberFormat="1" applyFont="1" applyAlignment="1"/>
    <xf numFmtId="0" fontId="20" fillId="0" borderId="2" xfId="0" applyFont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8" fillId="0" borderId="0" xfId="166"/>
    <xf numFmtId="0" fontId="96" fillId="0" borderId="0" xfId="166" applyFont="1" applyAlignment="1">
      <alignment horizontal="center"/>
    </xf>
    <xf numFmtId="0" fontId="96" fillId="0" borderId="0" xfId="166" applyFont="1" applyAlignment="1"/>
    <xf numFmtId="0" fontId="90" fillId="0" borderId="0" xfId="0" applyFont="1"/>
    <xf numFmtId="0" fontId="95" fillId="0" borderId="0" xfId="0" applyFont="1" applyAlignment="1"/>
    <xf numFmtId="0" fontId="90" fillId="0" borderId="0" xfId="171" applyFont="1"/>
    <xf numFmtId="0" fontId="95" fillId="0" borderId="0" xfId="171" applyFont="1"/>
    <xf numFmtId="0" fontId="96" fillId="0" borderId="0" xfId="171" applyFont="1" applyAlignment="1">
      <alignment horizontal="center"/>
    </xf>
    <xf numFmtId="0" fontId="96" fillId="0" borderId="0" xfId="171" applyFont="1" applyAlignment="1"/>
    <xf numFmtId="0" fontId="92" fillId="0" borderId="2" xfId="166" applyNumberFormat="1" applyFont="1" applyBorder="1" applyAlignment="1">
      <alignment horizontal="center" vertical="center" wrapText="1"/>
    </xf>
    <xf numFmtId="0" fontId="96" fillId="0" borderId="0" xfId="171" applyFont="1" applyAlignment="1">
      <alignment vertical="center"/>
    </xf>
    <xf numFmtId="0" fontId="20" fillId="0" borderId="16" xfId="174" applyFont="1" applyBorder="1" applyAlignment="1">
      <alignment horizontal="center" vertical="center"/>
    </xf>
    <xf numFmtId="0" fontId="96" fillId="0" borderId="0" xfId="166" applyFont="1" applyAlignment="1">
      <alignment horizontal="center"/>
    </xf>
    <xf numFmtId="0" fontId="26" fillId="0" borderId="0" xfId="0" applyFont="1" applyAlignment="1"/>
    <xf numFmtId="0" fontId="92" fillId="0" borderId="2" xfId="0" applyNumberFormat="1" applyFont="1" applyBorder="1" applyAlignment="1">
      <alignment horizontal="center" vertical="center" wrapText="1"/>
    </xf>
    <xf numFmtId="165" fontId="97" fillId="10" borderId="2" xfId="74" applyNumberFormat="1" applyFont="1" applyFill="1" applyBorder="1" applyAlignment="1">
      <alignment vertical="center" wrapText="1"/>
    </xf>
    <xf numFmtId="0" fontId="94" fillId="0" borderId="2" xfId="0" applyNumberFormat="1" applyFont="1" applyBorder="1" applyAlignment="1">
      <alignment vertical="center" wrapText="1"/>
    </xf>
    <xf numFmtId="0" fontId="92" fillId="0" borderId="2" xfId="0" applyFont="1" applyBorder="1" applyAlignment="1">
      <alignment horizontal="center" vertical="center" wrapText="1"/>
    </xf>
    <xf numFmtId="0" fontId="92" fillId="0" borderId="2" xfId="0" applyNumberFormat="1" applyFont="1" applyBorder="1" applyAlignment="1">
      <alignment vertical="center" wrapText="1"/>
    </xf>
    <xf numFmtId="0" fontId="91" fillId="0" borderId="2" xfId="0" applyNumberFormat="1" applyFont="1" applyBorder="1" applyAlignment="1">
      <alignment vertical="center" wrapText="1"/>
    </xf>
    <xf numFmtId="165" fontId="99" fillId="10" borderId="2" xfId="74" applyNumberFormat="1" applyFont="1" applyFill="1" applyBorder="1" applyAlignment="1">
      <alignment vertical="center" wrapText="1"/>
    </xf>
    <xf numFmtId="0" fontId="93" fillId="0" borderId="2" xfId="0" applyNumberFormat="1" applyFont="1" applyBorder="1" applyAlignment="1">
      <alignment vertical="center" wrapText="1"/>
    </xf>
    <xf numFmtId="165" fontId="100" fillId="10" borderId="2" xfId="74" applyNumberFormat="1" applyFont="1" applyFill="1" applyBorder="1" applyAlignment="1">
      <alignment vertical="center" wrapText="1"/>
    </xf>
    <xf numFmtId="0" fontId="93" fillId="0" borderId="2" xfId="162" applyFont="1" applyBorder="1" applyAlignment="1">
      <alignment vertical="center" wrapText="1"/>
    </xf>
    <xf numFmtId="0" fontId="93" fillId="0" borderId="2" xfId="173" applyFont="1" applyBorder="1" applyAlignment="1">
      <alignment vertical="center" wrapText="1"/>
    </xf>
    <xf numFmtId="0" fontId="92" fillId="0" borderId="2" xfId="0" applyNumberFormat="1" applyFont="1" applyFill="1" applyBorder="1" applyAlignment="1">
      <alignment vertical="center" wrapText="1"/>
    </xf>
    <xf numFmtId="0" fontId="91" fillId="0" borderId="2" xfId="0" quotePrefix="1" applyFont="1" applyFill="1" applyBorder="1" applyAlignment="1">
      <alignment horizontal="center" vertical="center" wrapText="1"/>
    </xf>
    <xf numFmtId="0" fontId="91" fillId="0" borderId="2" xfId="0" applyFont="1" applyBorder="1" applyAlignment="1">
      <alignment vertical="center"/>
    </xf>
    <xf numFmtId="0" fontId="91" fillId="0" borderId="2" xfId="0" applyFont="1" applyBorder="1" applyAlignment="1">
      <alignment vertical="center" wrapText="1"/>
    </xf>
    <xf numFmtId="0" fontId="93" fillId="0" borderId="2" xfId="0" applyFont="1" applyBorder="1" applyAlignment="1">
      <alignment vertical="center"/>
    </xf>
    <xf numFmtId="0" fontId="92" fillId="0" borderId="2" xfId="0" quotePrefix="1" applyFont="1" applyBorder="1" applyAlignment="1">
      <alignment horizontal="center" vertical="center" wrapText="1"/>
    </xf>
    <xf numFmtId="0" fontId="9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20" fillId="0" borderId="16" xfId="84" applyNumberFormat="1" applyFont="1" applyBorder="1" applyAlignment="1">
      <alignment horizontal="center" vertical="center"/>
    </xf>
    <xf numFmtId="165" fontId="20" fillId="0" borderId="13" xfId="84" applyNumberFormat="1" applyFont="1" applyBorder="1" applyAlignment="1">
      <alignment horizontal="center" vertical="center"/>
    </xf>
    <xf numFmtId="165" fontId="20" fillId="0" borderId="2" xfId="84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20" fillId="0" borderId="2" xfId="174" applyFont="1" applyBorder="1" applyAlignment="1">
      <alignment vertical="center"/>
    </xf>
    <xf numFmtId="0" fontId="18" fillId="0" borderId="2" xfId="174" applyFont="1" applyBorder="1" applyAlignment="1">
      <alignment vertical="center"/>
    </xf>
    <xf numFmtId="165" fontId="18" fillId="0" borderId="2" xfId="84" applyNumberFormat="1" applyFont="1" applyBorder="1" applyAlignment="1">
      <alignment vertical="center"/>
    </xf>
    <xf numFmtId="0" fontId="20" fillId="0" borderId="2" xfId="174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165" fontId="18" fillId="0" borderId="2" xfId="63" applyNumberFormat="1" applyFont="1" applyBorder="1" applyAlignment="1">
      <alignment horizontal="left" vertical="center"/>
    </xf>
    <xf numFmtId="165" fontId="18" fillId="0" borderId="2" xfId="63" applyNumberFormat="1" applyFont="1" applyBorder="1" applyAlignment="1">
      <alignment horizontal="center" vertical="center"/>
    </xf>
    <xf numFmtId="165" fontId="18" fillId="0" borderId="2" xfId="63" applyNumberFormat="1" applyFont="1" applyBorder="1" applyAlignment="1">
      <alignment vertical="center"/>
    </xf>
    <xf numFmtId="165" fontId="18" fillId="0" borderId="2" xfId="63" applyNumberFormat="1" applyFont="1" applyBorder="1" applyAlignment="1">
      <alignment horizontal="left" vertical="center" wrapText="1"/>
    </xf>
    <xf numFmtId="0" fontId="91" fillId="0" borderId="2" xfId="0" applyFont="1" applyBorder="1" applyAlignment="1">
      <alignment horizontal="center" vertical="center"/>
    </xf>
    <xf numFmtId="0" fontId="91" fillId="0" borderId="2" xfId="0" quotePrefix="1" applyFont="1" applyBorder="1" applyAlignment="1">
      <alignment horizontal="center" vertical="center"/>
    </xf>
    <xf numFmtId="165" fontId="20" fillId="0" borderId="2" xfId="63" applyNumberFormat="1" applyFont="1" applyBorder="1" applyAlignment="1">
      <alignment horizontal="left" vertical="center"/>
    </xf>
    <xf numFmtId="165" fontId="20" fillId="0" borderId="2" xfId="63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165" fontId="22" fillId="0" borderId="2" xfId="0" applyNumberFormat="1" applyFont="1" applyBorder="1" applyAlignment="1">
      <alignment vertical="center"/>
    </xf>
    <xf numFmtId="0" fontId="92" fillId="0" borderId="2" xfId="0" applyFont="1" applyBorder="1" applyAlignment="1">
      <alignment vertical="center"/>
    </xf>
    <xf numFmtId="0" fontId="20" fillId="0" borderId="2" xfId="174" applyFont="1" applyBorder="1" applyAlignment="1">
      <alignment horizontal="center" vertical="center" wrapText="1"/>
    </xf>
    <xf numFmtId="165" fontId="20" fillId="0" borderId="13" xfId="63" applyNumberFormat="1" applyFont="1" applyBorder="1" applyAlignment="1">
      <alignment horizontal="center" vertical="center" wrapText="1"/>
    </xf>
    <xf numFmtId="0" fontId="101" fillId="0" borderId="0" xfId="0" applyFont="1" applyAlignment="1">
      <alignment horizontal="left" vertical="top"/>
    </xf>
    <xf numFmtId="0" fontId="94" fillId="0" borderId="2" xfId="0" applyNumberFormat="1" applyFont="1" applyBorder="1" applyAlignment="1">
      <alignment horizontal="center" vertical="center" wrapText="1"/>
    </xf>
    <xf numFmtId="0" fontId="92" fillId="0" borderId="2" xfId="0" applyNumberFormat="1" applyFont="1" applyBorder="1" applyAlignment="1">
      <alignment horizontal="left" vertical="center" wrapText="1"/>
    </xf>
    <xf numFmtId="0" fontId="95" fillId="0" borderId="2" xfId="0" applyNumberFormat="1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213" fontId="95" fillId="0" borderId="2" xfId="0" applyNumberFormat="1" applyFont="1" applyBorder="1" applyAlignment="1">
      <alignment horizontal="right" vertical="center" wrapText="1"/>
    </xf>
    <xf numFmtId="0" fontId="95" fillId="0" borderId="2" xfId="0" applyFont="1" applyBorder="1" applyAlignment="1">
      <alignment horizontal="center" vertical="center"/>
    </xf>
    <xf numFmtId="0" fontId="95" fillId="0" borderId="2" xfId="0" applyNumberFormat="1" applyFont="1" applyBorder="1" applyAlignment="1">
      <alignment horizontal="left" vertical="center" wrapText="1"/>
    </xf>
    <xf numFmtId="213" fontId="95" fillId="0" borderId="2" xfId="0" applyNumberFormat="1" applyFont="1" applyBorder="1" applyAlignment="1">
      <alignment horizontal="right" vertical="center"/>
    </xf>
    <xf numFmtId="0" fontId="95" fillId="0" borderId="2" xfId="0" applyFont="1" applyFill="1" applyBorder="1" applyAlignment="1">
      <alignment horizontal="center" vertical="center"/>
    </xf>
    <xf numFmtId="0" fontId="95" fillId="0" borderId="2" xfId="0" applyNumberFormat="1" applyFont="1" applyFill="1" applyBorder="1" applyAlignment="1">
      <alignment vertical="center" wrapText="1"/>
    </xf>
    <xf numFmtId="213" fontId="95" fillId="0" borderId="2" xfId="0" applyNumberFormat="1" applyFont="1" applyFill="1" applyBorder="1" applyAlignment="1">
      <alignment horizontal="right" vertical="center"/>
    </xf>
    <xf numFmtId="0" fontId="96" fillId="0" borderId="2" xfId="0" quotePrefix="1" applyFont="1" applyBorder="1" applyAlignment="1">
      <alignment horizontal="center" vertical="center"/>
    </xf>
    <xf numFmtId="0" fontId="96" fillId="0" borderId="2" xfId="0" applyNumberFormat="1" applyFont="1" applyBorder="1" applyAlignment="1">
      <alignment vertical="center" wrapText="1"/>
    </xf>
    <xf numFmtId="213" fontId="96" fillId="0" borderId="2" xfId="0" applyNumberFormat="1" applyFont="1" applyBorder="1" applyAlignment="1">
      <alignment horizontal="right" vertical="center"/>
    </xf>
    <xf numFmtId="0" fontId="95" fillId="0" borderId="2" xfId="0" quotePrefix="1" applyFont="1" applyBorder="1" applyAlignment="1">
      <alignment horizontal="center" vertical="center"/>
    </xf>
    <xf numFmtId="0" fontId="95" fillId="0" borderId="2" xfId="0" applyNumberFormat="1" applyFont="1" applyBorder="1" applyAlignment="1">
      <alignment vertical="center" wrapText="1"/>
    </xf>
    <xf numFmtId="213" fontId="90" fillId="0" borderId="2" xfId="0" applyNumberFormat="1" applyFont="1" applyBorder="1" applyAlignment="1">
      <alignment horizontal="right" vertical="center"/>
    </xf>
    <xf numFmtId="213" fontId="95" fillId="0" borderId="2" xfId="0" applyNumberFormat="1" applyFont="1" applyBorder="1" applyAlignment="1">
      <alignment vertical="center"/>
    </xf>
    <xf numFmtId="0" fontId="90" fillId="0" borderId="2" xfId="0" applyFont="1" applyBorder="1" applyAlignment="1">
      <alignment horizontal="center" vertical="center"/>
    </xf>
    <xf numFmtId="0" fontId="90" fillId="0" borderId="2" xfId="0" applyNumberFormat="1" applyFont="1" applyBorder="1" applyAlignment="1">
      <alignment vertical="center" wrapText="1"/>
    </xf>
    <xf numFmtId="165" fontId="90" fillId="0" borderId="2" xfId="74" applyNumberFormat="1" applyFont="1" applyBorder="1" applyAlignment="1">
      <alignment vertical="center"/>
    </xf>
    <xf numFmtId="0" fontId="90" fillId="0" borderId="2" xfId="0" quotePrefix="1" applyFont="1" applyFill="1" applyBorder="1" applyAlignment="1">
      <alignment horizontal="center" vertical="center" wrapText="1"/>
    </xf>
    <xf numFmtId="0" fontId="90" fillId="0" borderId="2" xfId="0" applyNumberFormat="1" applyFont="1" applyFill="1" applyBorder="1" applyAlignment="1">
      <alignment vertical="center" wrapText="1"/>
    </xf>
    <xf numFmtId="0" fontId="102" fillId="0" borderId="2" xfId="0" applyFont="1" applyBorder="1" applyAlignment="1">
      <alignment horizontal="center" vertical="center" wrapText="1"/>
    </xf>
    <xf numFmtId="165" fontId="97" fillId="10" borderId="2" xfId="74" applyNumberFormat="1" applyFont="1" applyFill="1" applyBorder="1" applyAlignment="1">
      <alignment horizontal="center" vertical="center" wrapText="1"/>
    </xf>
    <xf numFmtId="0" fontId="94" fillId="0" borderId="2" xfId="0" applyFont="1" applyBorder="1" applyAlignment="1">
      <alignment horizontal="center" vertical="center" wrapText="1"/>
    </xf>
    <xf numFmtId="0" fontId="94" fillId="0" borderId="2" xfId="0" applyNumberFormat="1" applyFont="1" applyBorder="1" applyAlignment="1">
      <alignment horizontal="left" vertical="center" wrapText="1"/>
    </xf>
    <xf numFmtId="165" fontId="98" fillId="10" borderId="2" xfId="74" applyNumberFormat="1" applyFont="1" applyFill="1" applyBorder="1" applyAlignment="1">
      <alignment horizontal="center" vertical="center" wrapText="1"/>
    </xf>
    <xf numFmtId="0" fontId="91" fillId="0" borderId="2" xfId="0" quotePrefix="1" applyFont="1" applyBorder="1" applyAlignment="1">
      <alignment horizontal="center" vertical="center" wrapText="1"/>
    </xf>
    <xf numFmtId="0" fontId="91" fillId="0" borderId="2" xfId="0" applyNumberFormat="1" applyFont="1" applyBorder="1" applyAlignment="1">
      <alignment horizontal="left" vertical="center" wrapText="1"/>
    </xf>
    <xf numFmtId="0" fontId="93" fillId="0" borderId="2" xfId="0" quotePrefix="1" applyFont="1" applyBorder="1" applyAlignment="1">
      <alignment horizontal="center" vertical="center" wrapText="1"/>
    </xf>
    <xf numFmtId="0" fontId="92" fillId="0" borderId="2" xfId="173" applyFont="1" applyBorder="1" applyAlignment="1">
      <alignment vertical="center" wrapText="1"/>
    </xf>
    <xf numFmtId="165" fontId="99" fillId="10" borderId="2" xfId="74" applyNumberFormat="1" applyFont="1" applyFill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93" fillId="0" borderId="2" xfId="0" applyNumberFormat="1" applyFont="1" applyBorder="1" applyAlignment="1">
      <alignment vertical="center"/>
    </xf>
    <xf numFmtId="165" fontId="100" fillId="0" borderId="2" xfId="74" applyNumberFormat="1" applyFont="1" applyBorder="1" applyAlignment="1">
      <alignment vertical="center" wrapText="1"/>
    </xf>
    <xf numFmtId="165" fontId="100" fillId="0" borderId="2" xfId="74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center" vertical="center" wrapText="1"/>
    </xf>
    <xf numFmtId="0" fontId="93" fillId="0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20" fillId="0" borderId="2" xfId="174" applyFont="1" applyBorder="1" applyAlignment="1">
      <alignment wrapText="1"/>
    </xf>
    <xf numFmtId="0" fontId="103" fillId="0" borderId="2" xfId="0" applyFont="1" applyBorder="1" applyAlignment="1">
      <alignment vertical="center" wrapText="1"/>
    </xf>
    <xf numFmtId="0" fontId="103" fillId="0" borderId="2" xfId="166" applyNumberFormat="1" applyFont="1" applyBorder="1" applyAlignment="1">
      <alignment vertical="center" wrapText="1"/>
    </xf>
    <xf numFmtId="165" fontId="103" fillId="0" borderId="2" xfId="63" applyNumberFormat="1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165" fontId="100" fillId="10" borderId="2" xfId="74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213" fontId="90" fillId="0" borderId="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6" fillId="0" borderId="0" xfId="174" applyFont="1" applyAlignment="1">
      <alignment horizontal="center"/>
    </xf>
    <xf numFmtId="0" fontId="96" fillId="0" borderId="0" xfId="166" applyFont="1" applyAlignment="1">
      <alignment horizontal="center"/>
    </xf>
    <xf numFmtId="0" fontId="9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95" fillId="0" borderId="13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5" fillId="0" borderId="13" xfId="0" applyNumberFormat="1" applyFont="1" applyBorder="1" applyAlignment="1">
      <alignment horizontal="center" vertical="center" wrapText="1"/>
    </xf>
    <xf numFmtId="0" fontId="95" fillId="0" borderId="3" xfId="0" applyNumberFormat="1" applyFont="1" applyBorder="1" applyAlignment="1">
      <alignment horizontal="center" vertical="center" wrapText="1"/>
    </xf>
    <xf numFmtId="0" fontId="95" fillId="0" borderId="9" xfId="0" applyFont="1" applyBorder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20" fillId="0" borderId="9" xfId="174" applyFont="1" applyBorder="1" applyAlignment="1">
      <alignment vertical="center"/>
    </xf>
    <xf numFmtId="0" fontId="20" fillId="0" borderId="15" xfId="174" applyFont="1" applyBorder="1" applyAlignment="1">
      <alignment vertical="center"/>
    </xf>
    <xf numFmtId="0" fontId="18" fillId="0" borderId="9" xfId="174" applyFont="1" applyBorder="1" applyAlignment="1">
      <alignment horizontal="left" vertical="center"/>
    </xf>
    <xf numFmtId="0" fontId="18" fillId="0" borderId="15" xfId="174" applyFont="1" applyBorder="1" applyAlignment="1">
      <alignment horizontal="left" vertical="center"/>
    </xf>
    <xf numFmtId="0" fontId="20" fillId="0" borderId="9" xfId="174" applyFont="1" applyBorder="1" applyAlignment="1">
      <alignment horizontal="center" vertical="center"/>
    </xf>
    <xf numFmtId="0" fontId="20" fillId="0" borderId="15" xfId="174" applyFont="1" applyBorder="1" applyAlignment="1">
      <alignment horizontal="center" vertical="center"/>
    </xf>
    <xf numFmtId="0" fontId="26" fillId="0" borderId="17" xfId="174" applyFont="1" applyBorder="1" applyAlignment="1">
      <alignment horizontal="center"/>
    </xf>
    <xf numFmtId="0" fontId="20" fillId="0" borderId="9" xfId="174" applyFont="1" applyBorder="1" applyAlignment="1">
      <alignment horizontal="left" vertical="center"/>
    </xf>
    <xf numFmtId="0" fontId="20" fillId="0" borderId="15" xfId="174" applyFont="1" applyBorder="1" applyAlignment="1">
      <alignment horizontal="left" vertical="center"/>
    </xf>
    <xf numFmtId="0" fontId="96" fillId="0" borderId="0" xfId="0" applyFont="1" applyAlignment="1">
      <alignment horizontal="center"/>
    </xf>
    <xf numFmtId="0" fontId="92" fillId="10" borderId="9" xfId="0" applyFont="1" applyFill="1" applyBorder="1" applyAlignment="1">
      <alignment horizontal="center" vertical="center"/>
    </xf>
    <xf numFmtId="0" fontId="92" fillId="10" borderId="6" xfId="0" applyFont="1" applyFill="1" applyBorder="1" applyAlignment="1">
      <alignment horizontal="center" vertical="center"/>
    </xf>
    <xf numFmtId="0" fontId="92" fillId="10" borderId="15" xfId="0" applyFont="1" applyFill="1" applyBorder="1" applyAlignment="1">
      <alignment horizontal="center" vertical="center"/>
    </xf>
    <xf numFmtId="0" fontId="92" fillId="0" borderId="13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2" fillId="0" borderId="13" xfId="0" applyNumberFormat="1" applyFont="1" applyBorder="1" applyAlignment="1">
      <alignment horizontal="center" vertical="center" wrapText="1"/>
    </xf>
    <xf numFmtId="0" fontId="92" fillId="0" borderId="3" xfId="0" applyNumberFormat="1" applyFont="1" applyBorder="1" applyAlignment="1">
      <alignment horizontal="center" vertical="center" wrapText="1"/>
    </xf>
    <xf numFmtId="0" fontId="95" fillId="0" borderId="0" xfId="166" applyFont="1" applyAlignment="1">
      <alignment horizontal="center"/>
    </xf>
  </cellXfs>
  <cellStyles count="305">
    <cellStyle name="_x0001_" xfId="1"/>
    <cellStyle name="." xfId="2"/>
    <cellStyle name="??" xfId="3"/>
    <cellStyle name="?? [0.00]_ Att. 1- Cover" xfId="4"/>
    <cellStyle name="?? [0]" xfId="5"/>
    <cellStyle name="???? [0.00]_PRODUCT DETAIL Q1" xfId="6"/>
    <cellStyle name="????_PRODUCT DETAIL Q1" xfId="7"/>
    <cellStyle name="???[0]_00Q3902REV.1" xfId="8"/>
    <cellStyle name="???_00Q3902REV.1" xfId="9"/>
    <cellStyle name="??[0]_BRE" xfId="10"/>
    <cellStyle name="??_ Att. 1- Cover" xfId="11"/>
    <cellStyle name="_KT (2)" xfId="12"/>
    <cellStyle name="_KT (2)_1" xfId="13"/>
    <cellStyle name="_KT (2)_2" xfId="14"/>
    <cellStyle name="_KT (2)_2_TG-TH" xfId="15"/>
    <cellStyle name="_KT (2)_3" xfId="16"/>
    <cellStyle name="_KT (2)_3_TG-TH" xfId="17"/>
    <cellStyle name="_KT (2)_4" xfId="18"/>
    <cellStyle name="_KT (2)_4_TG-TH" xfId="19"/>
    <cellStyle name="_KT (2)_5" xfId="20"/>
    <cellStyle name="_KT (2)_TG-TH" xfId="21"/>
    <cellStyle name="_KT_TG" xfId="22"/>
    <cellStyle name="_KT_TG_1" xfId="23"/>
    <cellStyle name="_KT_TG_2" xfId="24"/>
    <cellStyle name="_KT_TG_3" xfId="25"/>
    <cellStyle name="_KT_TG_4" xfId="26"/>
    <cellStyle name="_TG-TH" xfId="27"/>
    <cellStyle name="_TG-TH_1" xfId="28"/>
    <cellStyle name="_TG-TH_2" xfId="29"/>
    <cellStyle name="_TG-TH_3" xfId="30"/>
    <cellStyle name="_TG-TH_4" xfId="31"/>
    <cellStyle name="0" xfId="32"/>
    <cellStyle name="1" xfId="33"/>
    <cellStyle name="15" xfId="34"/>
    <cellStyle name="2" xfId="35"/>
    <cellStyle name="20" xfId="36"/>
    <cellStyle name="3" xfId="37"/>
    <cellStyle name="4" xfId="38"/>
    <cellStyle name="ÅëÈ­ [0]_¿ì¹°Åë" xfId="39"/>
    <cellStyle name="AeE­ [0]_INQUIRY ¿µ¾÷AßAø " xfId="40"/>
    <cellStyle name="ÅëÈ­_¿ì¹°Åë" xfId="41"/>
    <cellStyle name="AeE­_INQUIRY ¿µ¾÷AßAø " xfId="42"/>
    <cellStyle name="ÄÞ¸¶ [0]_¿ì¹°Åë" xfId="43"/>
    <cellStyle name="AÞ¸¶ [0]_INQUIRY ¿?¾÷AßAø " xfId="44"/>
    <cellStyle name="ÄÞ¸¶_¿ì¹°Åë" xfId="45"/>
    <cellStyle name="AÞ¸¶_INQUIRY ¿?¾÷AßAø " xfId="46"/>
    <cellStyle name="AutoFormat Options" xfId="47"/>
    <cellStyle name="AutoFormat-Optionen" xfId="48"/>
    <cellStyle name="Body" xfId="49"/>
    <cellStyle name="C?AØ_¿?¾÷CoE² " xfId="50"/>
    <cellStyle name="Ç¥ÁØ_#2(M17)_1" xfId="51"/>
    <cellStyle name="C￥AØ_¿μ¾÷CoE² " xfId="52"/>
    <cellStyle name="Calc Currency (0)" xfId="53"/>
    <cellStyle name="Calc Currency (2)" xfId="54"/>
    <cellStyle name="Calc Percent (0)" xfId="55"/>
    <cellStyle name="Calc Percent (1)" xfId="56"/>
    <cellStyle name="Calc Percent (2)" xfId="57"/>
    <cellStyle name="Calc Units (0)" xfId="58"/>
    <cellStyle name="Calc Units (1)" xfId="59"/>
    <cellStyle name="Calc Units (2)" xfId="60"/>
    <cellStyle name="category" xfId="61"/>
    <cellStyle name="CHUONG" xfId="62"/>
    <cellStyle name="Comma" xfId="63" builtinId="3"/>
    <cellStyle name="Comma [0] 2" xfId="64"/>
    <cellStyle name="Comma [00]" xfId="65"/>
    <cellStyle name="Comma 10" xfId="66"/>
    <cellStyle name="Comma 11" xfId="67"/>
    <cellStyle name="Comma 12" xfId="68"/>
    <cellStyle name="Comma 13" xfId="69"/>
    <cellStyle name="Comma 14" xfId="70"/>
    <cellStyle name="Comma 15" xfId="71"/>
    <cellStyle name="Comma 16" xfId="72"/>
    <cellStyle name="Comma 17" xfId="73"/>
    <cellStyle name="Comma 2" xfId="74"/>
    <cellStyle name="Comma 2 2" xfId="75"/>
    <cellStyle name="Comma 2 3" xfId="76"/>
    <cellStyle name="Comma 3" xfId="77"/>
    <cellStyle name="Comma 3 2" xfId="78"/>
    <cellStyle name="Comma 4" xfId="79"/>
    <cellStyle name="Comma 42" xfId="80"/>
    <cellStyle name="Comma 5" xfId="81"/>
    <cellStyle name="Comma 6" xfId="82"/>
    <cellStyle name="Comma 7" xfId="83"/>
    <cellStyle name="Comma 8" xfId="84"/>
    <cellStyle name="Comma 9" xfId="85"/>
    <cellStyle name="comma zerodec" xfId="86"/>
    <cellStyle name="Comma0" xfId="87"/>
    <cellStyle name="Currency [00]" xfId="88"/>
    <cellStyle name="Currency0" xfId="89"/>
    <cellStyle name="Currency0 2" xfId="90"/>
    <cellStyle name="Currency1" xfId="91"/>
    <cellStyle name="Date" xfId="92"/>
    <cellStyle name="Date Short" xfId="93"/>
    <cellStyle name="Date_Bao Cao Kiem Tra  trung bay Ke milk-yomilk CK 2" xfId="94"/>
    <cellStyle name="DELTA" xfId="95"/>
    <cellStyle name="Dezimal [0]_68574_Materialbedarfsliste" xfId="96"/>
    <cellStyle name="Dezimal_68574_Materialbedarfsliste" xfId="97"/>
    <cellStyle name="Dollar (zero dec)" xfId="98"/>
    <cellStyle name="Enter Currency (0)" xfId="99"/>
    <cellStyle name="Enter Currency (2)" xfId="100"/>
    <cellStyle name="Enter Units (0)" xfId="101"/>
    <cellStyle name="Enter Units (1)" xfId="102"/>
    <cellStyle name="Enter Units (2)" xfId="103"/>
    <cellStyle name="Euro" xfId="104"/>
    <cellStyle name="F2" xfId="105"/>
    <cellStyle name="F3" xfId="106"/>
    <cellStyle name="F4" xfId="107"/>
    <cellStyle name="F5" xfId="108"/>
    <cellStyle name="F6" xfId="109"/>
    <cellStyle name="F7" xfId="110"/>
    <cellStyle name="F8" xfId="111"/>
    <cellStyle name="Fixed" xfId="112"/>
    <cellStyle name="Grey" xfId="113"/>
    <cellStyle name="ha" xfId="114"/>
    <cellStyle name="HAI" xfId="115"/>
    <cellStyle name="HEADER" xfId="116"/>
    <cellStyle name="Header1" xfId="117"/>
    <cellStyle name="Header2" xfId="118"/>
    <cellStyle name="Heading 1" xfId="119" builtinId="16" customBuiltin="1"/>
    <cellStyle name="Heading 1 2" xfId="120"/>
    <cellStyle name="Heading 1 3" xfId="121"/>
    <cellStyle name="Heading 2" xfId="122" builtinId="17" customBuiltin="1"/>
    <cellStyle name="Heading 2 2" xfId="123"/>
    <cellStyle name="Heading 2 3" xfId="124"/>
    <cellStyle name="HEADING1" xfId="125"/>
    <cellStyle name="HEADING2" xfId="126"/>
    <cellStyle name="headoption" xfId="127"/>
    <cellStyle name="Hoa-Scholl" xfId="128"/>
    <cellStyle name="i·0" xfId="129"/>
    <cellStyle name="Input [yellow]" xfId="130"/>
    <cellStyle name="Ledger 17 x 11 in" xfId="131"/>
    <cellStyle name="Line" xfId="132"/>
    <cellStyle name="Link Currency (0)" xfId="133"/>
    <cellStyle name="Link Currency (2)" xfId="134"/>
    <cellStyle name="Link Units (0)" xfId="135"/>
    <cellStyle name="Link Units (1)" xfId="136"/>
    <cellStyle name="Link Units (2)" xfId="137"/>
    <cellStyle name="Millares [0]_Well Timing" xfId="138"/>
    <cellStyle name="Millares_Well Timing" xfId="139"/>
    <cellStyle name="Model" xfId="140"/>
    <cellStyle name="moi" xfId="141"/>
    <cellStyle name="Moneda [0]_Well Timing" xfId="142"/>
    <cellStyle name="Moneda_Well Timing" xfId="143"/>
    <cellStyle name="Monétaire [0]_TARIFFS DB" xfId="144"/>
    <cellStyle name="Monétaire_TARIFFS DB" xfId="145"/>
    <cellStyle name="n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- Style1 2" xfId="151"/>
    <cellStyle name="Normal - 유형1" xfId="152"/>
    <cellStyle name="Normal 10" xfId="153"/>
    <cellStyle name="Normal 11" xfId="154"/>
    <cellStyle name="Normal 12" xfId="155"/>
    <cellStyle name="Normal 13" xfId="156"/>
    <cellStyle name="Normal 14" xfId="157"/>
    <cellStyle name="Normal 15" xfId="158"/>
    <cellStyle name="Normal 2" xfId="159"/>
    <cellStyle name="Normal 2 2" xfId="160"/>
    <cellStyle name="Normal 2 3" xfId="161"/>
    <cellStyle name="Normal 2 4" xfId="162"/>
    <cellStyle name="Normal 2_120725 Mau bieu thao luan dt 2013" xfId="163"/>
    <cellStyle name="Normal 3" xfId="164"/>
    <cellStyle name="Normal 3 2" xfId="165"/>
    <cellStyle name="Normal 4" xfId="166"/>
    <cellStyle name="Normal 4 2" xfId="167"/>
    <cellStyle name="Normal 5" xfId="168"/>
    <cellStyle name="Normal 6" xfId="169"/>
    <cellStyle name="Normal 7" xfId="170"/>
    <cellStyle name="Normal 8" xfId="171"/>
    <cellStyle name="Normal 9" xfId="172"/>
    <cellStyle name="Normal_Bao cao KP Ko chuyen trach xa" xfId="173"/>
    <cellStyle name="Normal_Worksheet in C: DOCUME~1 ADMINI~1 LOCALS~1 Temp tt60" xfId="174"/>
    <cellStyle name="oft Excel]_x000d__x000a_Comment=open=/f ‚ðw’è‚·‚é‚ÆAƒ†[ƒU[’è‹`ŠÖ”‚ðŠÖ”“\‚è•t‚¯‚Ìˆê——‚É“o˜^‚·‚é‚±‚Æ‚ª‚Å‚«‚Ü‚·B_x000d__x000a_Maximized" xfId="175"/>
    <cellStyle name="omma [0]_Mktg Prog" xfId="176"/>
    <cellStyle name="ormal_Sheet1_1" xfId="177"/>
    <cellStyle name="paint" xfId="178"/>
    <cellStyle name="Percent [0]" xfId="179"/>
    <cellStyle name="Percent [00]" xfId="180"/>
    <cellStyle name="Percent [2]" xfId="181"/>
    <cellStyle name="Percent 2" xfId="182"/>
    <cellStyle name="Percent 3" xfId="183"/>
    <cellStyle name="PrePop Currency (0)" xfId="184"/>
    <cellStyle name="PrePop Currency (2)" xfId="185"/>
    <cellStyle name="PrePop Units (0)" xfId="186"/>
    <cellStyle name="PrePop Units (1)" xfId="187"/>
    <cellStyle name="PrePop Units (2)" xfId="188"/>
    <cellStyle name="pricing" xfId="189"/>
    <cellStyle name="PSChar" xfId="190"/>
    <cellStyle name="PSHeading" xfId="191"/>
    <cellStyle name="S—_x0008_" xfId="192"/>
    <cellStyle name="so" xfId="193"/>
    <cellStyle name="Standard_Anpassen der Amortisation" xfId="194"/>
    <cellStyle name="Style 1" xfId="195"/>
    <cellStyle name="Style 2" xfId="196"/>
    <cellStyle name="Style 3" xfId="197"/>
    <cellStyle name="Style 4" xfId="198"/>
    <cellStyle name="subhead" xfId="199"/>
    <cellStyle name="T" xfId="200"/>
    <cellStyle name="T_Bao cao kttb milk yomilkYAO-mien bac" xfId="201"/>
    <cellStyle name="T_Bao cao kttb milk yomilkYAO-mien bac_Tong hop luong nam 2008 hoan chinh full chinh xac" xfId="202"/>
    <cellStyle name="T_BAO CAO__khuyen_mai tuan 1 CK5 Quang Tri, Quang Binh" xfId="203"/>
    <cellStyle name="T_bc_km_ngay" xfId="204"/>
    <cellStyle name="T_bc_km_ngay_Tong hop luong nam 2008 hoan chinh full chinh xac" xfId="205"/>
    <cellStyle name="T_Book1" xfId="206"/>
    <cellStyle name="T_Book1_Tong hop luong nam 2008 hoan chinh full chinh xac" xfId="207"/>
    <cellStyle name="T_Cac bao cao TB  Milk-Yomilk-co Ke- CK 1-Vinh Thang" xfId="208"/>
    <cellStyle name="T_Cac bao cao TB  Milk-Yomilk-co Ke- CK 1-Vinh Thang_Tong hop luong nam 2008 hoan chinh full chinh xac" xfId="209"/>
    <cellStyle name="T_cham diem Milk chu ky2-ANH MINH" xfId="210"/>
    <cellStyle name="T_cham diem Milk chu ky2-ANH MINH_Tong hop luong nam 2008 hoan chinh full chinh xac" xfId="211"/>
    <cellStyle name="T_cham trung bay ck 1 m.Bac milk co ke 2" xfId="212"/>
    <cellStyle name="T_cham trung bay ck 1 m.Bac milk co ke 2_Tong hop luong nam 2008 hoan chinh full chinh xac" xfId="213"/>
    <cellStyle name="T_cham trung bay yao smart milk ck 2 mien Bac" xfId="214"/>
    <cellStyle name="T_cham trung bay yao smart milk ck 2 mien Bac_Tong hop luong nam 2008 hoan chinh full chinh xac" xfId="215"/>
    <cellStyle name="T_danh sach chua nop bcao trung bay sua chua  tinh den 1-3-06" xfId="216"/>
    <cellStyle name="T_danh sach chua nop bcao trung bay sua chua  tinh den 1-3-06_Tong hop luong nam 2008 hoan chinh full chinh xac" xfId="217"/>
    <cellStyle name="T_Danh sach KH TB MilkYomilk Yao  Smart chu ky 2-Vinh Thang" xfId="218"/>
    <cellStyle name="T_Danh sach KH TB MilkYomilk Yao  Smart chu ky 2-Vinh Thang_Tong hop luong nam 2008 hoan chinh full chinh xac" xfId="219"/>
    <cellStyle name="T_Danh sach KH trung bay MilkYomilk co ke chu ky 2-Vinh Thang" xfId="220"/>
    <cellStyle name="T_Danh sach KH trung bay MilkYomilk co ke chu ky 2-Vinh Thang_Tong hop luong nam 2008 hoan chinh full chinh xac" xfId="221"/>
    <cellStyle name="T_DSACH MILK YO MILK CK 2 M.BAC" xfId="222"/>
    <cellStyle name="T_DSACH MILK YO MILK CK 2 M.BAC_Tong hop luong nam 2008 hoan chinh full chinh xac" xfId="223"/>
    <cellStyle name="T_DSKH Tbay Milk , Yomilk CK 2 Vu Thi Hanh" xfId="224"/>
    <cellStyle name="T_DSKH Tbay Milk , Yomilk CK 2 Vu Thi Hanh_Tong hop luong nam 2008 hoan chinh full chinh xac" xfId="225"/>
    <cellStyle name="T_form ton kho CK 2 tuan 8" xfId="226"/>
    <cellStyle name="T_form ton kho CK 2 tuan 8_Tong hop luong nam 2008 hoan chinh full chinh xac" xfId="227"/>
    <cellStyle name="T_GIAO DU TOAN QUY   2007 QUY II" xfId="228"/>
    <cellStyle name="T_GIAO DU TOAN QUY   2007 QUY II_Tong hop luong nam 2008 hoan chinh full chinh xac" xfId="229"/>
    <cellStyle name="T_NPP Khanh Vinh Thai Nguyen - BC KTTB_CTrinh_TB__20_loc__Milk_Yomilk_CK1" xfId="230"/>
    <cellStyle name="T_NPP Khanh Vinh Thai Nguyen - BC KTTB_CTrinh_TB__20_loc__Milk_Yomilk_CK1_Tong hop luong nam 2008 hoan chinh full chinh xac" xfId="231"/>
    <cellStyle name="T_Sheet1" xfId="232"/>
    <cellStyle name="T_Sheet1_Tong hop luong nam 2008 hoan chinh full chinh xac" xfId="233"/>
    <cellStyle name="T_sua chua cham trung bay  mien Bac" xfId="234"/>
    <cellStyle name="T_sua chua cham trung bay  mien Bac_Tong hop luong nam 2008 hoan chinh full chinh xac" xfId="235"/>
    <cellStyle name="T_Tong hop luong nam 2008 hoan chinh full chinh xac" xfId="236"/>
    <cellStyle name="Text Indent A" xfId="237"/>
    <cellStyle name="Text Indent B" xfId="238"/>
    <cellStyle name="Text Indent C" xfId="239"/>
    <cellStyle name="th" xfId="240"/>
    <cellStyle name="þ_x001d_ð¤_x000c_¯þ_x0014__x000d_¨þU_x0001_À_x0004_ _x0015__x000f__x0001__x0001_" xfId="241"/>
    <cellStyle name="þ_x001d_ðK_x000c_Fý_x001b__x000d_9ýU_x0001_Ð_x0008_¦)_x0007__x0001__x0001_" xfId="242"/>
    <cellStyle name="Thuyet minh" xfId="243"/>
    <cellStyle name="Times New Roman" xfId="244"/>
    <cellStyle name="Total" xfId="245" builtinId="25" customBuiltin="1"/>
    <cellStyle name="Total 2" xfId="246"/>
    <cellStyle name="Total 3" xfId="247"/>
    <cellStyle name="Tusental (0)_pldt" xfId="248"/>
    <cellStyle name="Tusental_pldt" xfId="249"/>
    <cellStyle name="Valuta (0)_pldt" xfId="250"/>
    <cellStyle name="Valuta_pldt" xfId="251"/>
    <cellStyle name="viet" xfId="252"/>
    <cellStyle name="viet2" xfId="253"/>
    <cellStyle name="VN new romanNormal" xfId="254"/>
    <cellStyle name="Vn Time 13" xfId="255"/>
    <cellStyle name="Vn Time 14" xfId="256"/>
    <cellStyle name="VN time new roman" xfId="257"/>
    <cellStyle name="vnbo" xfId="258"/>
    <cellStyle name="vnhead1" xfId="259"/>
    <cellStyle name="vnhead2" xfId="260"/>
    <cellStyle name="vnhead3" xfId="261"/>
    <cellStyle name="vnhead4" xfId="262"/>
    <cellStyle name="vntxt1" xfId="263"/>
    <cellStyle name="vntxt2" xfId="264"/>
    <cellStyle name="Währung [0]_68574_Materialbedarfsliste" xfId="265"/>
    <cellStyle name="Währung_68574_Materialbedarfsliste" xfId="266"/>
    <cellStyle name="xuan" xfId="267"/>
    <cellStyle name="เครื่องหมายสกุลเงิน [0]_FTC_OFFER" xfId="268"/>
    <cellStyle name="เครื่องหมายสกุลเงิน_FTC_OFFER" xfId="269"/>
    <cellStyle name="ปกติ_FTC_OFFER" xfId="270"/>
    <cellStyle name=" [0.00]_ Att. 1- Cover" xfId="271"/>
    <cellStyle name="_ Att. 1- Cover" xfId="272"/>
    <cellStyle name="?_ Att. 1- Cover" xfId="273"/>
    <cellStyle name="똿뗦먛귟 [0.00]_PRODUCT DETAIL Q1" xfId="274"/>
    <cellStyle name="똿뗦먛귟_PRODUCT DETAIL Q1" xfId="275"/>
    <cellStyle name="믅됞 [0.00]_PRODUCT DETAIL Q1" xfId="276"/>
    <cellStyle name="믅됞_PRODUCT DETAIL Q1" xfId="277"/>
    <cellStyle name="백분율_95" xfId="278"/>
    <cellStyle name="뷭?_BOOKSHIP" xfId="279"/>
    <cellStyle name="콤마 [ - 유형1" xfId="280"/>
    <cellStyle name="콤마 [ - 유형2" xfId="281"/>
    <cellStyle name="콤마 [ - 유형3" xfId="282"/>
    <cellStyle name="콤마 [ - 유형4" xfId="283"/>
    <cellStyle name="콤마 [ - 유형5" xfId="284"/>
    <cellStyle name="콤마 [ - 유형6" xfId="285"/>
    <cellStyle name="콤마 [ - 유형7" xfId="286"/>
    <cellStyle name="콤마 [ - 유형8" xfId="287"/>
    <cellStyle name="콤마 [0]_ 비목별 월별기술 " xfId="288"/>
    <cellStyle name="콤마_ 비목별 월별기술 " xfId="289"/>
    <cellStyle name="통화 [0]_1202" xfId="290"/>
    <cellStyle name="통화_1202" xfId="291"/>
    <cellStyle name="표준_(정보부문)월별인원계획" xfId="292"/>
    <cellStyle name="표준_kc-elec system check list" xfId="293"/>
    <cellStyle name="一般_00Q3902REV.1" xfId="294"/>
    <cellStyle name="千分位[0]_00Q3902REV.1" xfId="295"/>
    <cellStyle name="千分位_00Q3902REV.1" xfId="296"/>
    <cellStyle name="桁区切り [0.00]_List-dwg瑩畳䵜楡" xfId="297"/>
    <cellStyle name="桁区切り_List-dwgist-" xfId="298"/>
    <cellStyle name="標準_List-dwgis" xfId="299"/>
    <cellStyle name="貨幣 [0]_00Q3902REV.1" xfId="300"/>
    <cellStyle name="貨幣[0]_BRE" xfId="301"/>
    <cellStyle name="貨幣_00Q3902REV.1" xfId="302"/>
    <cellStyle name="通貨 [0.00]_List-dwgwg" xfId="303"/>
    <cellStyle name="通貨_List-dwgis" xfId="3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ungquat\goi3\Form%20nop%20thau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ung%20Quat\Nhom%20GC\New%20Folder\My%20Documents\3533\96Q\96q2588\PAN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\c\huong%20con\rao%20gang\dau%20thau\T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%20HOACH%202008\BANG%20LUONG\CS3408\Standard\RP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i&#7875;u%20ph&#226;n%20b&#7893;%20ng&#226;n%20s&#225;ch%20x&#227;%20n&#259;m%202024-%20chu&#7849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ung%20Quat\Nhom%20GC\New%20Folder\My%20Documents\3533\99Q\99Q3657\99Q3299(REV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%20HOACH%202008\BANG%20LUONG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ung%20Quat\Nhom%20GC\New%20Folder\My%20Documents\3533\99Q\99Q3657\99Q3299(REV.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heet1"/>
      <sheetName val="VINABK"/>
      <sheetName val="ZVina"/>
      <sheetName val="Zcuatan"/>
      <sheetName val="Gian giao"/>
      <sheetName val="Z5"/>
      <sheetName val="NNHC"/>
      <sheetName val="Z6"/>
      <sheetName val="KS TThu"/>
      <sheetName val="Z4"/>
      <sheetName val="XSON"/>
      <sheetName val="Z2"/>
      <sheetName val="NEN BT"/>
      <sheetName val="Z3"/>
      <sheetName val="DNB"/>
      <sheetName val="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4"/>
      <sheetName val="Sheet3"/>
      <sheetName val="00000000"/>
      <sheetName val="00000001"/>
      <sheetName val="00000002"/>
      <sheetName val="00000003"/>
      <sheetName val="00000004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XL4Poppy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tong hop"/>
      <sheetName val="phan tich DG"/>
      <sheetName val="gia vat lieu"/>
      <sheetName val="gia xe may"/>
      <sheetName val="gia nhan cong"/>
      <sheetName val="XL4Test5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MD"/>
      <sheetName val="ND"/>
      <sheetName val="CONG"/>
      <sheetName val="DGCT"/>
      <sheetName val="Dong Dau"/>
      <sheetName val="Dong Dau (2)"/>
      <sheetName val="Sau dong"/>
      <sheetName val="Ma xa"/>
      <sheetName val="My dinh"/>
      <sheetName val="Tong c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d viaK0-T6"/>
      <sheetName val="cdvia T6-Tc24"/>
      <sheetName val="cdvia Tc24-T46"/>
      <sheetName val="cdbtnL2ko-k0+361"/>
      <sheetName val="cd btnL2k0+361-T19"/>
      <sheetName val="Chart2"/>
      <sheetName val="tscd"/>
      <sheetName val="Congty"/>
      <sheetName val="VPPN"/>
      <sheetName val="XN74"/>
      <sheetName val="XN54"/>
      <sheetName val="XN33"/>
      <sheetName val="NK96"/>
      <sheetName val="THCT"/>
      <sheetName val="cap cho cac DT"/>
      <sheetName val="Ung - hoan"/>
      <sheetName val="CP may"/>
      <sheetName val="SS"/>
      <sheetName val="NVL"/>
      <sheetName val="10000000"/>
      <sheetName val="KH12"/>
      <sheetName val="CN12"/>
      <sheetName val="HD12"/>
      <sheetName val="KH1"/>
      <sheetName val="Thuyet minh"/>
      <sheetName val="CQ-HQ"/>
      <sheetName val="VL"/>
      <sheetName val="CTXD"/>
      <sheetName val=".."/>
      <sheetName val="CTDN"/>
      <sheetName val="san vuon"/>
      <sheetName val="khu phu tro"/>
      <sheetName val="TH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1"/>
      <sheetName val="Phu luc"/>
      <sheetName val="Gia trÞ"/>
      <sheetName val="dutoan1"/>
      <sheetName val="Anhtoan"/>
      <sheetName val="dutoan2"/>
      <sheetName val="vat tu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HIT"/>
      <sheetName val="THXH"/>
      <sheetName val="BHXH"/>
      <sheetName val="DT"/>
      <sheetName val="THND"/>
      <sheetName val="THMD"/>
      <sheetName val="Phtro1"/>
      <sheetName val="DTKS1"/>
      <sheetName val="CT1m"/>
      <sheetName val="cong Q2"/>
      <sheetName val="T.U luong Q1"/>
      <sheetName val="T.U luong Q2"/>
      <sheetName val="T.U luong Q3"/>
      <sheetName val="9"/>
      <sheetName val="10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ep "/>
      <sheetName val="Chi tiet Khoi luong"/>
      <sheetName val="TH khoi luong"/>
      <sheetName val="Chiet tinh vat lieu "/>
      <sheetName val="TH KL VL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Phu luc HD"/>
      <sheetName val="Gia du thau"/>
      <sheetName val="PTDG"/>
      <sheetName val="Ca xe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45A-BH"/>
      <sheetName val="C46A-BH"/>
      <sheetName val="C47A-BH"/>
      <sheetName val="C48A-BH"/>
      <sheetName val="S-53-1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T xa"/>
      <sheetName val="TLGC"/>
      <sheetName val="BL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Caodo"/>
      <sheetName val="Dat"/>
      <sheetName val="KL-CTTK"/>
      <sheetName val="BTH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XN79"/>
      <sheetName val="CTMT"/>
      <sheetName val="N1111"/>
      <sheetName val="C1111"/>
      <sheetName val="1121"/>
      <sheetName val="daura"/>
      <sheetName val="dauvao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Q1-02"/>
      <sheetName val="Q2-02"/>
      <sheetName val="Q3-02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T1(T1)04"/>
      <sheetName val="THDT"/>
      <sheetName val="DM-Goc"/>
      <sheetName val="Gia-CT"/>
      <sheetName val="PTCP"/>
      <sheetName val="cphoi"/>
    </sheetNames>
    <definedNames>
      <definedName name="DataFilter"/>
      <definedName name="DataSort"/>
      <definedName name="GoBack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CT"/>
      <sheetName val="TH"/>
      <sheetName val="CBTH"/>
      <sheetName val="Sheet1"/>
      <sheetName val="So do nguyen ly"/>
    </sheetNames>
    <sheetDataSet>
      <sheetData sheetId="0" refreshError="1">
        <row r="1">
          <cell r="A1" t="str">
            <v>Lo¹i chi phÝ</v>
          </cell>
          <cell r="B1" t="str">
            <v>§¬n vÞ</v>
          </cell>
          <cell r="C1" t="str">
            <v>§¬n gi¸</v>
          </cell>
        </row>
        <row r="2">
          <cell r="A2" t="str">
            <v>Bï gi¸ theo th«ng t­ 03 cho nh©n c«ng</v>
          </cell>
          <cell r="C2">
            <v>0.46</v>
          </cell>
        </row>
        <row r="3">
          <cell r="A3" t="str">
            <v>Bï gi¸ theo th«ng t­ 03 cho m¸y</v>
          </cell>
          <cell r="C3">
            <v>7.0000000000000007E-2</v>
          </cell>
        </row>
        <row r="4">
          <cell r="A4" t="str">
            <v>Chi phÝ chung</v>
          </cell>
          <cell r="C4">
            <v>0.67</v>
          </cell>
        </row>
        <row r="5">
          <cell r="A5" t="str">
            <v>Thu nhËp chÞu thuÕ tÝnh tr­íc</v>
          </cell>
          <cell r="C5">
            <v>5.5E-2</v>
          </cell>
        </row>
        <row r="6">
          <cell r="A6" t="str">
            <v>ThuÕ VAT</v>
          </cell>
          <cell r="C6">
            <v>0.05</v>
          </cell>
        </row>
        <row r="7">
          <cell r="A7" t="str">
            <v>Nh©n c«ng bËc 2,7/7</v>
          </cell>
          <cell r="C7">
            <v>12099</v>
          </cell>
        </row>
        <row r="8">
          <cell r="A8" t="str">
            <v>Nh©n c«ng bËc 3/7</v>
          </cell>
          <cell r="C8">
            <v>12413</v>
          </cell>
        </row>
        <row r="9">
          <cell r="A9" t="str">
            <v>Nh©n c«ng bËc 3,5/7</v>
          </cell>
          <cell r="C9">
            <v>12971</v>
          </cell>
        </row>
        <row r="10">
          <cell r="A10" t="str">
            <v>Nh©n c«ng bËc 3,7/7</v>
          </cell>
          <cell r="C10">
            <v>13194</v>
          </cell>
        </row>
        <row r="11">
          <cell r="A11" t="str">
            <v>Nh©n c«ng bËc 4/7</v>
          </cell>
          <cell r="C11">
            <v>13529</v>
          </cell>
        </row>
        <row r="12">
          <cell r="A12" t="str">
            <v>Nh©n c«ng bËc 4,5/7</v>
          </cell>
          <cell r="C12">
            <v>14925</v>
          </cell>
        </row>
        <row r="13">
          <cell r="A13" t="str">
            <v>Nh©n c«ng bËc 5/7</v>
          </cell>
          <cell r="C13">
            <v>16321</v>
          </cell>
        </row>
        <row r="14">
          <cell r="A14" t="str">
            <v>M¸y trén 80l</v>
          </cell>
          <cell r="B14" t="str">
            <v>ca</v>
          </cell>
          <cell r="C14">
            <v>45294</v>
          </cell>
        </row>
        <row r="15">
          <cell r="A15" t="str">
            <v>M¸y c¾t uèn</v>
          </cell>
          <cell r="B15" t="str">
            <v>ca</v>
          </cell>
          <cell r="C15">
            <v>35457</v>
          </cell>
        </row>
        <row r="16">
          <cell r="A16" t="str">
            <v>M¸y trén 250l</v>
          </cell>
          <cell r="B16" t="str">
            <v>ca</v>
          </cell>
          <cell r="C16">
            <v>96272</v>
          </cell>
        </row>
        <row r="17">
          <cell r="A17" t="str">
            <v>M¸y ®Çm dïi 1,5 KW</v>
          </cell>
          <cell r="B17" t="str">
            <v>ca</v>
          </cell>
          <cell r="C17">
            <v>37456</v>
          </cell>
        </row>
        <row r="18">
          <cell r="A18" t="str">
            <v>M¸y ®Çm bµn 1,5 KW</v>
          </cell>
          <cell r="B18" t="str">
            <v>ca</v>
          </cell>
          <cell r="C18">
            <v>32525</v>
          </cell>
        </row>
        <row r="19">
          <cell r="A19" t="str">
            <v>M¸y vËn th¨ng 0.8T</v>
          </cell>
          <cell r="B19" t="str">
            <v>ca</v>
          </cell>
          <cell r="C19">
            <v>54495</v>
          </cell>
        </row>
        <row r="20">
          <cell r="A20" t="str">
            <v>M¸y khoan 4.5 KW</v>
          </cell>
          <cell r="C20">
            <v>72334</v>
          </cell>
        </row>
        <row r="21">
          <cell r="A21" t="str">
            <v>M¸y hµn 23 KW</v>
          </cell>
          <cell r="B21" t="str">
            <v>ca</v>
          </cell>
          <cell r="C21">
            <v>77338</v>
          </cell>
        </row>
        <row r="22">
          <cell r="A22" t="str">
            <v>M¸y ®µo &lt;1.25m3</v>
          </cell>
          <cell r="B22" t="str">
            <v>ca</v>
          </cell>
          <cell r="C22">
            <v>1220784</v>
          </cell>
        </row>
        <row r="23">
          <cell r="A23" t="str">
            <v>M¸y ñi 110 CV</v>
          </cell>
          <cell r="B23" t="str">
            <v>ca</v>
          </cell>
          <cell r="C23">
            <v>669348</v>
          </cell>
        </row>
        <row r="24">
          <cell r="A24" t="str">
            <v>M¸y ®Çm cãc</v>
          </cell>
          <cell r="B24" t="str">
            <v>ca</v>
          </cell>
          <cell r="C24">
            <v>50170</v>
          </cell>
        </row>
        <row r="25">
          <cell r="A25" t="str">
            <v>¤ t« t­íi n­íc 5m3</v>
          </cell>
          <cell r="B25" t="str">
            <v>ca</v>
          </cell>
          <cell r="C25">
            <v>343052</v>
          </cell>
        </row>
        <row r="26">
          <cell r="A26" t="str">
            <v>M¸y ®µo &lt;0.8m3</v>
          </cell>
          <cell r="B26" t="str">
            <v>ca</v>
          </cell>
          <cell r="C26">
            <v>682967</v>
          </cell>
        </row>
        <row r="27">
          <cell r="A27" t="str">
            <v>CÇn cÈu 6T</v>
          </cell>
          <cell r="B27" t="str">
            <v>ca</v>
          </cell>
          <cell r="C27">
            <v>357174</v>
          </cell>
        </row>
        <row r="28">
          <cell r="A28" t="str">
            <v>CÇn cÈu 10T</v>
          </cell>
          <cell r="B28" t="str">
            <v>ca</v>
          </cell>
          <cell r="C28">
            <v>615511</v>
          </cell>
        </row>
        <row r="29">
          <cell r="A29" t="str">
            <v>Bóa c¨n 3m3 KN/ph</v>
          </cell>
          <cell r="B29" t="str">
            <v>ca</v>
          </cell>
          <cell r="C29">
            <v>49482</v>
          </cell>
        </row>
        <row r="30">
          <cell r="A30" t="str">
            <v>M¸y nÐn khÝ 9m3/ph</v>
          </cell>
          <cell r="B30" t="str">
            <v>ca</v>
          </cell>
          <cell r="C30">
            <v>315177</v>
          </cell>
        </row>
        <row r="31">
          <cell r="A31" t="str">
            <v>M¸y bµo</v>
          </cell>
          <cell r="C31">
            <v>58717</v>
          </cell>
        </row>
        <row r="32">
          <cell r="A32" t="str">
            <v>M¸y c¾t</v>
          </cell>
          <cell r="C32">
            <v>63863</v>
          </cell>
        </row>
        <row r="33">
          <cell r="A33" t="str">
            <v>Xi m¨ng</v>
          </cell>
          <cell r="B33" t="str">
            <v>kg</v>
          </cell>
          <cell r="C33">
            <v>714</v>
          </cell>
        </row>
        <row r="34">
          <cell r="A34" t="str">
            <v>C¸t vµng</v>
          </cell>
          <cell r="B34" t="str">
            <v>m3</v>
          </cell>
          <cell r="C34">
            <v>35000</v>
          </cell>
        </row>
        <row r="35">
          <cell r="A35" t="str">
            <v>§¸ 4x6</v>
          </cell>
          <cell r="B35" t="str">
            <v>m3</v>
          </cell>
          <cell r="C35">
            <v>75000</v>
          </cell>
        </row>
        <row r="36">
          <cell r="A36" t="str">
            <v>§¸ 1x2</v>
          </cell>
          <cell r="C36">
            <v>115000</v>
          </cell>
        </row>
        <row r="37">
          <cell r="A37" t="str">
            <v>C¸t x©y</v>
          </cell>
          <cell r="B37" t="str">
            <v>m3</v>
          </cell>
          <cell r="C37">
            <v>35000</v>
          </cell>
        </row>
        <row r="38">
          <cell r="A38" t="str">
            <v>G¹ch vì</v>
          </cell>
          <cell r="B38" t="str">
            <v>m3</v>
          </cell>
          <cell r="C38">
            <v>35000</v>
          </cell>
        </row>
        <row r="39">
          <cell r="A39" t="str">
            <v>C¸t mÞn</v>
          </cell>
          <cell r="C39">
            <v>36000</v>
          </cell>
        </row>
        <row r="40">
          <cell r="A40" t="str">
            <v>Gç v¸n cÇu c«ng t¸c</v>
          </cell>
          <cell r="B40" t="str">
            <v>m3</v>
          </cell>
          <cell r="C40">
            <v>1400000</v>
          </cell>
        </row>
        <row r="41">
          <cell r="A41" t="str">
            <v>§inh</v>
          </cell>
          <cell r="B41" t="str">
            <v>kg</v>
          </cell>
          <cell r="C41">
            <v>7000</v>
          </cell>
        </row>
        <row r="42">
          <cell r="A42" t="str">
            <v>§inh ®Øa</v>
          </cell>
          <cell r="B42" t="str">
            <v>c¸i</v>
          </cell>
          <cell r="C42">
            <v>600</v>
          </cell>
        </row>
        <row r="44">
          <cell r="A44" t="str">
            <v>G¹ch chØ</v>
          </cell>
          <cell r="B44" t="str">
            <v>viªn</v>
          </cell>
          <cell r="C44">
            <v>420</v>
          </cell>
        </row>
        <row r="45">
          <cell r="A45" t="str">
            <v>Gç ®µ nÑp</v>
          </cell>
          <cell r="B45" t="str">
            <v>m3</v>
          </cell>
          <cell r="C45">
            <v>1400000</v>
          </cell>
        </row>
        <row r="46">
          <cell r="A46" t="str">
            <v>Gç chèng</v>
          </cell>
          <cell r="B46" t="str">
            <v>m3</v>
          </cell>
          <cell r="C46">
            <v>1400000</v>
          </cell>
        </row>
        <row r="47">
          <cell r="A47" t="str">
            <v>C©y chèng</v>
          </cell>
          <cell r="B47" t="str">
            <v>c©y</v>
          </cell>
          <cell r="C47">
            <v>11500</v>
          </cell>
        </row>
        <row r="48">
          <cell r="A48" t="str">
            <v>Gç v¸n</v>
          </cell>
          <cell r="B48" t="str">
            <v>m3</v>
          </cell>
          <cell r="C48">
            <v>1400000</v>
          </cell>
        </row>
        <row r="49">
          <cell r="A49" t="str">
            <v>D©y buéc</v>
          </cell>
          <cell r="B49" t="str">
            <v>kg</v>
          </cell>
          <cell r="C49">
            <v>6000</v>
          </cell>
        </row>
        <row r="50">
          <cell r="A50" t="str">
            <v>ThÐp trßn D&gt;18mm</v>
          </cell>
          <cell r="B50" t="str">
            <v>kg</v>
          </cell>
          <cell r="C50">
            <v>4350</v>
          </cell>
        </row>
        <row r="51">
          <cell r="A51" t="str">
            <v>ThÐp trßn D&lt;=18mm</v>
          </cell>
          <cell r="B51" t="str">
            <v>kg</v>
          </cell>
          <cell r="C51">
            <v>4350</v>
          </cell>
        </row>
        <row r="52">
          <cell r="A52" t="str">
            <v>ThÐp trßn D&lt;=10mm</v>
          </cell>
          <cell r="B52" t="str">
            <v>kg</v>
          </cell>
          <cell r="C52">
            <v>4670</v>
          </cell>
        </row>
        <row r="53">
          <cell r="A53" t="str">
            <v>D©y thÐp</v>
          </cell>
          <cell r="B53" t="str">
            <v>kg</v>
          </cell>
          <cell r="C53">
            <v>7000</v>
          </cell>
        </row>
        <row r="54">
          <cell r="A54" t="str">
            <v>ThÐp h×nh</v>
          </cell>
          <cell r="B54" t="str">
            <v>kg</v>
          </cell>
          <cell r="C54">
            <v>4600</v>
          </cell>
        </row>
        <row r="55">
          <cell r="A55" t="str">
            <v>ThÐp ray P38</v>
          </cell>
          <cell r="B55" t="str">
            <v>kg</v>
          </cell>
          <cell r="C55">
            <v>5000</v>
          </cell>
        </row>
        <row r="56">
          <cell r="A56" t="str">
            <v>ThÐp tÊm</v>
          </cell>
          <cell r="B56" t="str">
            <v>kg</v>
          </cell>
          <cell r="C56">
            <v>4500</v>
          </cell>
        </row>
        <row r="57">
          <cell r="A57" t="str">
            <v>Que hµn</v>
          </cell>
          <cell r="B57" t="str">
            <v>kg</v>
          </cell>
          <cell r="C57">
            <v>8500</v>
          </cell>
        </row>
        <row r="58">
          <cell r="A58" t="str">
            <v>« xy</v>
          </cell>
          <cell r="B58" t="str">
            <v>chai</v>
          </cell>
          <cell r="C58">
            <v>35000</v>
          </cell>
        </row>
        <row r="59">
          <cell r="A59" t="str">
            <v>§Êt ®Ìn</v>
          </cell>
          <cell r="B59" t="str">
            <v>kg</v>
          </cell>
          <cell r="C59">
            <v>6000</v>
          </cell>
        </row>
        <row r="60">
          <cell r="A60" t="str">
            <v>Than c¸m</v>
          </cell>
          <cell r="B60" t="str">
            <v>kg</v>
          </cell>
          <cell r="C60">
            <v>300</v>
          </cell>
        </row>
        <row r="61">
          <cell r="A61" t="str">
            <v>Bu l«ng M20x80</v>
          </cell>
          <cell r="B61" t="str">
            <v>bé</v>
          </cell>
          <cell r="C61">
            <v>3500</v>
          </cell>
        </row>
        <row r="62">
          <cell r="A62" t="str">
            <v>§inh t¸n D22</v>
          </cell>
          <cell r="B62" t="str">
            <v>c¸i</v>
          </cell>
          <cell r="C62">
            <v>1000</v>
          </cell>
        </row>
        <row r="64">
          <cell r="A64" t="str">
            <v>Nhùa bi tum</v>
          </cell>
          <cell r="B64" t="str">
            <v>kg</v>
          </cell>
          <cell r="C64">
            <v>3800</v>
          </cell>
        </row>
        <row r="65">
          <cell r="A65" t="str">
            <v>D©y thõng</v>
          </cell>
          <cell r="B65" t="str">
            <v>m</v>
          </cell>
          <cell r="C65">
            <v>500</v>
          </cell>
        </row>
        <row r="66">
          <cell r="A66" t="str">
            <v>Cñi</v>
          </cell>
          <cell r="B66" t="str">
            <v>kg</v>
          </cell>
          <cell r="C66">
            <v>600</v>
          </cell>
        </row>
        <row r="67">
          <cell r="A67" t="str">
            <v>Bét sÐt</v>
          </cell>
          <cell r="B67" t="str">
            <v>kg</v>
          </cell>
          <cell r="C67">
            <v>500</v>
          </cell>
        </row>
        <row r="68">
          <cell r="A68" t="str">
            <v>Bét sa mèt</v>
          </cell>
          <cell r="B68" t="str">
            <v>kg</v>
          </cell>
          <cell r="C68">
            <v>500</v>
          </cell>
        </row>
        <row r="70">
          <cell r="A70" t="str">
            <v>G¹ch sa mèt</v>
          </cell>
          <cell r="B70" t="str">
            <v>tÊn</v>
          </cell>
          <cell r="C70">
            <v>1250000</v>
          </cell>
        </row>
        <row r="71">
          <cell r="A71" t="str">
            <v>V÷a sa mèt</v>
          </cell>
          <cell r="B71" t="str">
            <v>tÊn</v>
          </cell>
          <cell r="C71">
            <v>500000</v>
          </cell>
        </row>
        <row r="72">
          <cell r="A72" t="str">
            <v>G¹ch h×nh nªm</v>
          </cell>
          <cell r="B72" t="str">
            <v>tÊn</v>
          </cell>
          <cell r="C72">
            <v>1350000</v>
          </cell>
        </row>
        <row r="73">
          <cell r="A73" t="str">
            <v>Cãt Ðp 2 líp</v>
          </cell>
          <cell r="B73" t="str">
            <v>m2</v>
          </cell>
          <cell r="C73">
            <v>4000</v>
          </cell>
        </row>
        <row r="74">
          <cell r="A74" t="str">
            <v>G¹ch mÆt goßng</v>
          </cell>
          <cell r="B74" t="str">
            <v>tÊn</v>
          </cell>
          <cell r="C74">
            <v>1350000</v>
          </cell>
        </row>
        <row r="75">
          <cell r="A75" t="str">
            <v>S¹n chÞu nhiÖt</v>
          </cell>
          <cell r="B75" t="str">
            <v>kg</v>
          </cell>
          <cell r="C75">
            <v>746</v>
          </cell>
        </row>
        <row r="76">
          <cell r="A76" t="str">
            <v>C¸t alumin</v>
          </cell>
          <cell r="B76" t="str">
            <v>m3</v>
          </cell>
          <cell r="C76">
            <v>1105423.2</v>
          </cell>
        </row>
        <row r="78">
          <cell r="A78" t="str">
            <v>S¬n</v>
          </cell>
          <cell r="B78" t="str">
            <v>kg</v>
          </cell>
          <cell r="C78">
            <v>14000</v>
          </cell>
        </row>
        <row r="79">
          <cell r="A79" t="str">
            <v>X¨ng</v>
          </cell>
          <cell r="B79" t="str">
            <v>kg</v>
          </cell>
          <cell r="C79">
            <v>5400</v>
          </cell>
        </row>
        <row r="82">
          <cell r="A82" t="str">
            <v>U 120x64x4.8</v>
          </cell>
          <cell r="B82" t="str">
            <v>kg</v>
          </cell>
          <cell r="C82">
            <v>4600</v>
          </cell>
        </row>
        <row r="83">
          <cell r="A83" t="str">
            <v>I200x110x5.4</v>
          </cell>
          <cell r="B83" t="str">
            <v>kg</v>
          </cell>
          <cell r="C83">
            <v>4600</v>
          </cell>
        </row>
        <row r="84">
          <cell r="A84" t="str">
            <v>I220x110x5.4</v>
          </cell>
          <cell r="B84" t="str">
            <v>kg</v>
          </cell>
          <cell r="C84">
            <v>4600</v>
          </cell>
        </row>
        <row r="85">
          <cell r="A85" t="str">
            <v>L63x63x6</v>
          </cell>
          <cell r="B85" t="str">
            <v>kg</v>
          </cell>
          <cell r="C85">
            <v>4370</v>
          </cell>
        </row>
        <row r="86">
          <cell r="A86" t="str">
            <v>ThÐp b¶n m·</v>
          </cell>
          <cell r="B86" t="str">
            <v>kg</v>
          </cell>
          <cell r="C86">
            <v>4250</v>
          </cell>
        </row>
        <row r="87">
          <cell r="A87" t="str">
            <v>Bu l«ng M18x500</v>
          </cell>
          <cell r="B87" t="str">
            <v>bé</v>
          </cell>
          <cell r="C87">
            <v>12000</v>
          </cell>
        </row>
        <row r="88">
          <cell r="A88" t="str">
            <v>Bu l«ng M22x100</v>
          </cell>
          <cell r="B88" t="str">
            <v>bé</v>
          </cell>
          <cell r="C88">
            <v>3500</v>
          </cell>
        </row>
        <row r="89">
          <cell r="A89" t="str">
            <v>Gi¶m chÊn</v>
          </cell>
          <cell r="B89" t="str">
            <v>bé</v>
          </cell>
          <cell r="C89">
            <v>50000</v>
          </cell>
        </row>
        <row r="91">
          <cell r="A91" t="str">
            <v>L80x80x8</v>
          </cell>
          <cell r="B91" t="str">
            <v>kg</v>
          </cell>
          <cell r="C91">
            <v>4370</v>
          </cell>
        </row>
        <row r="92">
          <cell r="A92" t="str">
            <v>Van xoay</v>
          </cell>
          <cell r="B92" t="str">
            <v>bé</v>
          </cell>
          <cell r="C92">
            <v>400000</v>
          </cell>
        </row>
        <row r="93">
          <cell r="A93" t="str">
            <v>Bu l«ng M14x80</v>
          </cell>
          <cell r="B93" t="str">
            <v>bé</v>
          </cell>
          <cell r="C93">
            <v>1500</v>
          </cell>
        </row>
        <row r="94">
          <cell r="A94" t="str">
            <v>ChÌn sîi ami¨ng</v>
          </cell>
          <cell r="B94" t="str">
            <v>kg</v>
          </cell>
          <cell r="C94">
            <v>27000</v>
          </cell>
        </row>
        <row r="95">
          <cell r="A95" t="str">
            <v>B×a ami¨ng</v>
          </cell>
          <cell r="B95" t="str">
            <v>m2</v>
          </cell>
          <cell r="C95">
            <v>30000</v>
          </cell>
        </row>
        <row r="96">
          <cell r="A96" t="str">
            <v>C«n vu«ng trßn: 700x100 d4</v>
          </cell>
          <cell r="B96" t="str">
            <v>kg</v>
          </cell>
          <cell r="C96">
            <v>4250</v>
          </cell>
        </row>
        <row r="97">
          <cell r="A97" t="str">
            <v>BÝch vu«ng: L50x50x5</v>
          </cell>
          <cell r="B97" t="str">
            <v>kg</v>
          </cell>
          <cell r="C97">
            <v>4370</v>
          </cell>
        </row>
        <row r="98">
          <cell r="A98" t="str">
            <v>BÝch trßn d8</v>
          </cell>
          <cell r="B98" t="str">
            <v>kg</v>
          </cell>
          <cell r="C98">
            <v>4250</v>
          </cell>
        </row>
        <row r="99">
          <cell r="A99" t="str">
            <v>BÝch trßn: L63x63x6</v>
          </cell>
          <cell r="B99" t="str">
            <v>kg</v>
          </cell>
          <cell r="C99">
            <v>4370</v>
          </cell>
        </row>
        <row r="100">
          <cell r="A100" t="str">
            <v>G©n t¨ng cøng d10</v>
          </cell>
          <cell r="B100" t="str">
            <v>kg</v>
          </cell>
          <cell r="C100">
            <v>4370</v>
          </cell>
        </row>
        <row r="101">
          <cell r="A101" t="str">
            <v>Nãn che t«n 4 ly</v>
          </cell>
          <cell r="B101" t="str">
            <v>kg</v>
          </cell>
          <cell r="C101">
            <v>4250</v>
          </cell>
        </row>
        <row r="102">
          <cell r="A102" t="str">
            <v>èng khãi t«n 3 ly</v>
          </cell>
          <cell r="B102" t="str">
            <v>kg</v>
          </cell>
          <cell r="C102">
            <v>4250</v>
          </cell>
        </row>
        <row r="103">
          <cell r="A103" t="str">
            <v>Thanh èp L63x6</v>
          </cell>
          <cell r="B103" t="str">
            <v>kg</v>
          </cell>
          <cell r="C103">
            <v>4370</v>
          </cell>
        </row>
        <row r="104">
          <cell r="A104" t="str">
            <v>Thanh èp ngang d6x60</v>
          </cell>
          <cell r="B104" t="str">
            <v>kg</v>
          </cell>
          <cell r="C104">
            <v>4250</v>
          </cell>
        </row>
        <row r="105">
          <cell r="A105" t="str">
            <v>Thanh ®ì nãn L50x5</v>
          </cell>
          <cell r="B105" t="str">
            <v>kg</v>
          </cell>
          <cell r="C105">
            <v>4370</v>
          </cell>
        </row>
        <row r="106">
          <cell r="A106" t="str">
            <v>BÝch trßn d­íi vµ trªn L63x6</v>
          </cell>
          <cell r="B106" t="str">
            <v>kg</v>
          </cell>
          <cell r="C106">
            <v>4370</v>
          </cell>
        </row>
        <row r="107">
          <cell r="A107" t="str">
            <v>C¸p d©y neo d10</v>
          </cell>
          <cell r="B107" t="str">
            <v>m</v>
          </cell>
          <cell r="C107">
            <v>12000</v>
          </cell>
        </row>
        <row r="108">
          <cell r="A108" t="str">
            <v>T¨ng ®¬</v>
          </cell>
          <cell r="B108" t="str">
            <v>bé</v>
          </cell>
          <cell r="C108">
            <v>14000</v>
          </cell>
        </row>
        <row r="109">
          <cell r="A109" t="str">
            <v>Mãc má neo</v>
          </cell>
          <cell r="B109" t="str">
            <v>bé</v>
          </cell>
          <cell r="C109">
            <v>4000</v>
          </cell>
        </row>
        <row r="110">
          <cell r="A110" t="str">
            <v>Bu l«ng M12x50</v>
          </cell>
          <cell r="B110" t="str">
            <v>bé</v>
          </cell>
          <cell r="C110">
            <v>1200</v>
          </cell>
        </row>
        <row r="111">
          <cell r="A111" t="str">
            <v>èng nèi t«n 4 ly</v>
          </cell>
          <cell r="B111" t="str">
            <v>kg</v>
          </cell>
          <cell r="C111">
            <v>4250</v>
          </cell>
        </row>
        <row r="112">
          <cell r="A112" t="str">
            <v>BÝch trßn L50x50x5</v>
          </cell>
          <cell r="B112" t="str">
            <v>kg</v>
          </cell>
          <cell r="C112">
            <v>4370</v>
          </cell>
        </row>
        <row r="113">
          <cell r="A113" t="str">
            <v>èng hót t«n 4 ly</v>
          </cell>
          <cell r="B113" t="str">
            <v>kg</v>
          </cell>
          <cell r="C113">
            <v>4250</v>
          </cell>
        </row>
        <row r="114">
          <cell r="A114" t="str">
            <v>BÝch vu«ng: L50x50x5</v>
          </cell>
          <cell r="B114" t="str">
            <v>kg</v>
          </cell>
          <cell r="C114">
            <v>4370</v>
          </cell>
        </row>
        <row r="115">
          <cell r="A115" t="str">
            <v>BÝch chÆn t«n 10 ly</v>
          </cell>
          <cell r="B115" t="str">
            <v>kg</v>
          </cell>
          <cell r="C115">
            <v>4250</v>
          </cell>
        </row>
        <row r="116">
          <cell r="A116" t="str">
            <v>Bu l«ng M14x30</v>
          </cell>
          <cell r="B116" t="str">
            <v>bé</v>
          </cell>
          <cell r="C116">
            <v>1300</v>
          </cell>
        </row>
        <row r="117">
          <cell r="A117" t="str">
            <v>Bu l«ng M12x30</v>
          </cell>
          <cell r="B117" t="str">
            <v>bé</v>
          </cell>
          <cell r="C117">
            <v>1200</v>
          </cell>
        </row>
        <row r="118">
          <cell r="A118" t="str">
            <v>T«n 3 ly</v>
          </cell>
          <cell r="B118" t="str">
            <v>kg</v>
          </cell>
          <cell r="C118">
            <v>4250</v>
          </cell>
        </row>
        <row r="119">
          <cell r="A119" t="str">
            <v>§Õ qu¹t</v>
          </cell>
          <cell r="B119" t="str">
            <v>kg</v>
          </cell>
          <cell r="C119">
            <v>4100</v>
          </cell>
        </row>
        <row r="120">
          <cell r="A120" t="str">
            <v>BÝch L50x5</v>
          </cell>
          <cell r="B120" t="str">
            <v>kg</v>
          </cell>
          <cell r="C120">
            <v>4370</v>
          </cell>
        </row>
        <row r="121">
          <cell r="A121" t="str">
            <v>Bu l«ng M10x30</v>
          </cell>
          <cell r="B121" t="str">
            <v>kg</v>
          </cell>
          <cell r="C121">
            <v>1000</v>
          </cell>
        </row>
        <row r="122">
          <cell r="A122" t="str">
            <v>Sµn ®ì qu¹t L75x75x7</v>
          </cell>
          <cell r="B122" t="str">
            <v>kg</v>
          </cell>
          <cell r="C122">
            <v>4370</v>
          </cell>
        </row>
        <row r="125">
          <cell r="A125" t="str">
            <v>Van chÆn vu«ng 910x910</v>
          </cell>
          <cell r="B125" t="str">
            <v>bé</v>
          </cell>
          <cell r="C125">
            <v>300000</v>
          </cell>
        </row>
        <row r="126">
          <cell r="A126" t="str">
            <v>èng chèng rung 4 ly</v>
          </cell>
          <cell r="B126" t="str">
            <v>kg</v>
          </cell>
          <cell r="C126">
            <v>4250</v>
          </cell>
        </row>
        <row r="127">
          <cell r="A127" t="str">
            <v>BÝch vu«ng ®Çu qu¹t</v>
          </cell>
          <cell r="B127" t="str">
            <v>kg</v>
          </cell>
          <cell r="C127">
            <v>4370</v>
          </cell>
        </row>
        <row r="128">
          <cell r="A128" t="str">
            <v>èng dÉn 3 ly</v>
          </cell>
          <cell r="B128" t="str">
            <v>kg</v>
          </cell>
          <cell r="C128">
            <v>4250</v>
          </cell>
        </row>
        <row r="129">
          <cell r="A129" t="str">
            <v>Bu l«ng M16x250</v>
          </cell>
          <cell r="B129" t="str">
            <v>bé</v>
          </cell>
          <cell r="C129">
            <v>4750</v>
          </cell>
        </row>
        <row r="130">
          <cell r="A130" t="str">
            <v>Bu l«ng mãng M18x450</v>
          </cell>
          <cell r="B130" t="str">
            <v>bé</v>
          </cell>
          <cell r="C130">
            <v>15000</v>
          </cell>
        </row>
        <row r="131">
          <cell r="A131" t="str">
            <v>I200x100x5.2</v>
          </cell>
          <cell r="B131" t="str">
            <v>kg</v>
          </cell>
          <cell r="C131">
            <v>4500</v>
          </cell>
        </row>
        <row r="132">
          <cell r="A132" t="str">
            <v>U160x68x5</v>
          </cell>
          <cell r="B132" t="str">
            <v>kg</v>
          </cell>
          <cell r="C132">
            <v>4500</v>
          </cell>
        </row>
        <row r="133">
          <cell r="A133" t="str">
            <v>L40x40x4</v>
          </cell>
          <cell r="B133" t="str">
            <v>kg</v>
          </cell>
          <cell r="C133">
            <v>4370</v>
          </cell>
        </row>
        <row r="134">
          <cell r="A134" t="str">
            <v>DÇu thuû lùc HLP 68</v>
          </cell>
          <cell r="B134" t="str">
            <v>kg</v>
          </cell>
          <cell r="C134">
            <v>11060</v>
          </cell>
        </row>
        <row r="135">
          <cell r="A135" t="str">
            <v>Bu l«ng M16x150</v>
          </cell>
          <cell r="B135" t="str">
            <v>bé</v>
          </cell>
          <cell r="C135">
            <v>2850</v>
          </cell>
        </row>
        <row r="136">
          <cell r="A136" t="str">
            <v>Bu l«ng M16x300</v>
          </cell>
          <cell r="B136" t="str">
            <v>bé</v>
          </cell>
          <cell r="C136">
            <v>5600</v>
          </cell>
        </row>
        <row r="138">
          <cell r="A138" t="str">
            <v>L45x45x4</v>
          </cell>
          <cell r="B138" t="str">
            <v>kg</v>
          </cell>
          <cell r="C138">
            <v>4370</v>
          </cell>
        </row>
        <row r="139">
          <cell r="A139" t="str">
            <v>Puli ®ì c¸p</v>
          </cell>
          <cell r="B139" t="str">
            <v>bé</v>
          </cell>
          <cell r="C139">
            <v>50000</v>
          </cell>
        </row>
        <row r="140">
          <cell r="A140" t="str">
            <v>DÇm ngang U80x40x4.5</v>
          </cell>
          <cell r="B140" t="str">
            <v>kg</v>
          </cell>
          <cell r="C140">
            <v>4500</v>
          </cell>
        </row>
        <row r="141">
          <cell r="A141" t="str">
            <v>Ke gãc d6</v>
          </cell>
          <cell r="B141" t="str">
            <v>kg</v>
          </cell>
          <cell r="C141">
            <v>4250</v>
          </cell>
        </row>
        <row r="142">
          <cell r="A142" t="str">
            <v>D©y c¸p lôa D12</v>
          </cell>
          <cell r="B142" t="str">
            <v>m</v>
          </cell>
          <cell r="C142">
            <v>15000</v>
          </cell>
        </row>
        <row r="143">
          <cell r="A143" t="str">
            <v>Cöa phô lµm kÝn d3</v>
          </cell>
          <cell r="B143" t="str">
            <v>kg</v>
          </cell>
          <cell r="C143">
            <v>4250</v>
          </cell>
        </row>
        <row r="144">
          <cell r="A144" t="str">
            <v>Vßng bi 203</v>
          </cell>
          <cell r="B144" t="str">
            <v>bé</v>
          </cell>
          <cell r="C144">
            <v>15000</v>
          </cell>
        </row>
        <row r="145">
          <cell r="A145" t="str">
            <v>Vßng bi 200</v>
          </cell>
          <cell r="B145" t="str">
            <v>bé</v>
          </cell>
          <cell r="C145">
            <v>12000</v>
          </cell>
        </row>
        <row r="146">
          <cell r="A146" t="str">
            <v>KÑp c¸p</v>
          </cell>
          <cell r="B146" t="str">
            <v>bé</v>
          </cell>
          <cell r="C146">
            <v>8000</v>
          </cell>
        </row>
        <row r="147">
          <cell r="A147" t="str">
            <v>Chèt trô D5</v>
          </cell>
          <cell r="B147" t="str">
            <v>bé</v>
          </cell>
          <cell r="C147">
            <v>1000</v>
          </cell>
        </row>
        <row r="148">
          <cell r="A148" t="str">
            <v>T«n 7 ly</v>
          </cell>
          <cell r="B148" t="str">
            <v>kg</v>
          </cell>
          <cell r="C148">
            <v>4250</v>
          </cell>
        </row>
        <row r="149">
          <cell r="A149" t="str">
            <v>L50x50x5</v>
          </cell>
          <cell r="B149" t="str">
            <v>kg</v>
          </cell>
          <cell r="C149">
            <v>4370</v>
          </cell>
        </row>
        <row r="150">
          <cell r="A150" t="str">
            <v>L75x75x7</v>
          </cell>
          <cell r="B150" t="str">
            <v>kg</v>
          </cell>
          <cell r="C150">
            <v>4370</v>
          </cell>
        </row>
        <row r="151">
          <cell r="A151" t="str">
            <v>B¶n lÒ cöa</v>
          </cell>
          <cell r="B151" t="str">
            <v>bé</v>
          </cell>
          <cell r="C151">
            <v>12000</v>
          </cell>
        </row>
        <row r="152">
          <cell r="A152" t="str">
            <v>Then cöa</v>
          </cell>
          <cell r="B152" t="str">
            <v>chiÕc</v>
          </cell>
          <cell r="C152">
            <v>20000</v>
          </cell>
        </row>
        <row r="153">
          <cell r="A153" t="str">
            <v>Chèt cöa</v>
          </cell>
          <cell r="B153" t="str">
            <v>chiÕc</v>
          </cell>
          <cell r="C153">
            <v>15000</v>
          </cell>
        </row>
        <row r="154">
          <cell r="A154" t="str">
            <v>Tay n¾m then cöa</v>
          </cell>
          <cell r="B154" t="str">
            <v>chiÕc</v>
          </cell>
          <cell r="C154">
            <v>20000</v>
          </cell>
        </row>
        <row r="155">
          <cell r="A155" t="str">
            <v>Bu l«ng M12x100</v>
          </cell>
          <cell r="B155" t="str">
            <v>bé</v>
          </cell>
          <cell r="C155">
            <v>2220</v>
          </cell>
        </row>
        <row r="156">
          <cell r="A156" t="str">
            <v>Bu l«ng chèt M12</v>
          </cell>
          <cell r="B156" t="str">
            <v>bé</v>
          </cell>
          <cell r="C156">
            <v>1200</v>
          </cell>
        </row>
        <row r="157">
          <cell r="A157" t="str">
            <v>T«n bÞt cöa 2 ly</v>
          </cell>
          <cell r="B157" t="str">
            <v>kg</v>
          </cell>
          <cell r="C157">
            <v>4250</v>
          </cell>
        </row>
        <row r="158">
          <cell r="A158" t="str">
            <v>Ray P16</v>
          </cell>
          <cell r="B158" t="str">
            <v>kg</v>
          </cell>
          <cell r="C158">
            <v>5100</v>
          </cell>
        </row>
        <row r="159">
          <cell r="A159" t="str">
            <v>ThÐp L80x8</v>
          </cell>
          <cell r="B159" t="str">
            <v>kg</v>
          </cell>
          <cell r="C159">
            <v>4370</v>
          </cell>
        </row>
        <row r="160">
          <cell r="A160" t="str">
            <v>U65x36x4.4</v>
          </cell>
          <cell r="B160" t="str">
            <v>bé</v>
          </cell>
          <cell r="C160">
            <v>4370</v>
          </cell>
        </row>
        <row r="161">
          <cell r="A161" t="str">
            <v>Trôc phi 40</v>
          </cell>
          <cell r="C161">
            <v>60000</v>
          </cell>
        </row>
        <row r="162">
          <cell r="A162" t="str">
            <v>B¸nh xe phi 150</v>
          </cell>
          <cell r="C162">
            <v>50000</v>
          </cell>
        </row>
        <row r="163">
          <cell r="A163" t="str">
            <v>C¸p lôa D14</v>
          </cell>
          <cell r="C163">
            <v>15000</v>
          </cell>
        </row>
        <row r="164">
          <cell r="A164" t="str">
            <v>U120x52x4.8</v>
          </cell>
          <cell r="B164" t="str">
            <v>kg</v>
          </cell>
          <cell r="C164">
            <v>4600</v>
          </cell>
        </row>
        <row r="165">
          <cell r="A165" t="str">
            <v>U80x40x4.5</v>
          </cell>
          <cell r="B165" t="str">
            <v>kg</v>
          </cell>
          <cell r="C165">
            <v>4600</v>
          </cell>
        </row>
        <row r="166">
          <cell r="A166" t="str">
            <v>T«n 4ly</v>
          </cell>
          <cell r="B166" t="str">
            <v>kg</v>
          </cell>
          <cell r="C166">
            <v>4250</v>
          </cell>
        </row>
        <row r="167">
          <cell r="A167" t="str">
            <v>Bu l«ng M16x450</v>
          </cell>
          <cell r="B167" t="str">
            <v>bé</v>
          </cell>
          <cell r="C167">
            <v>9000</v>
          </cell>
        </row>
        <row r="168">
          <cell r="A168" t="str">
            <v>Puli chuyÓn h­íng D200</v>
          </cell>
          <cell r="B168" t="str">
            <v>bé</v>
          </cell>
          <cell r="C168">
            <v>100000</v>
          </cell>
        </row>
        <row r="169">
          <cell r="A169" t="str">
            <v>Mãc kÐo</v>
          </cell>
          <cell r="B169" t="str">
            <v>bé</v>
          </cell>
          <cell r="C169">
            <v>150000</v>
          </cell>
        </row>
        <row r="170">
          <cell r="A170" t="str">
            <v>B«ng kho¸ng</v>
          </cell>
          <cell r="B170" t="str">
            <v>kg</v>
          </cell>
          <cell r="C170">
            <v>13000</v>
          </cell>
        </row>
        <row r="171">
          <cell r="A171" t="str">
            <v>L­íi thÐp phi 1</v>
          </cell>
          <cell r="B171" t="str">
            <v>m2</v>
          </cell>
          <cell r="C171">
            <v>12000</v>
          </cell>
        </row>
        <row r="172">
          <cell r="A172" t="str">
            <v>D©y thÐp phi 2</v>
          </cell>
          <cell r="B172" t="str">
            <v>kg</v>
          </cell>
          <cell r="C172">
            <v>7300</v>
          </cell>
        </row>
        <row r="173">
          <cell r="A173" t="str">
            <v>Bét ami¨ng</v>
          </cell>
          <cell r="B173" t="str">
            <v>kg</v>
          </cell>
          <cell r="C173">
            <v>4000</v>
          </cell>
        </row>
        <row r="174">
          <cell r="A174" t="str">
            <v>S¬n mÇu</v>
          </cell>
          <cell r="B174" t="str">
            <v>kg</v>
          </cell>
          <cell r="C174">
            <v>18300</v>
          </cell>
        </row>
        <row r="175">
          <cell r="A175" t="str">
            <v>Mì c¸c lo¹i</v>
          </cell>
          <cell r="B175" t="str">
            <v>kg</v>
          </cell>
          <cell r="C175">
            <v>10000</v>
          </cell>
        </row>
        <row r="176">
          <cell r="A176" t="str">
            <v>DÇu nhên</v>
          </cell>
          <cell r="B176" t="str">
            <v>lÝt</v>
          </cell>
          <cell r="C176">
            <v>12000</v>
          </cell>
        </row>
        <row r="177">
          <cell r="A177" t="str">
            <v>ThÐp c¨n kª</v>
          </cell>
          <cell r="B177" t="str">
            <v>kg</v>
          </cell>
          <cell r="C177">
            <v>4250</v>
          </cell>
        </row>
        <row r="178">
          <cell r="A178" t="str">
            <v>KhÝ ga (chai 12 kg)</v>
          </cell>
          <cell r="B178" t="str">
            <v>chai</v>
          </cell>
          <cell r="C178">
            <v>95000</v>
          </cell>
        </row>
        <row r="179">
          <cell r="A179" t="str">
            <v>Cao su tÊm</v>
          </cell>
          <cell r="B179" t="str">
            <v>m2</v>
          </cell>
          <cell r="C179">
            <v>60000</v>
          </cell>
        </row>
        <row r="180">
          <cell r="A180" t="str">
            <v>§ång l¸</v>
          </cell>
          <cell r="B180" t="str">
            <v>kg</v>
          </cell>
          <cell r="C180">
            <v>36000</v>
          </cell>
        </row>
        <row r="181">
          <cell r="A181" t="str">
            <v>D©y ch×</v>
          </cell>
          <cell r="B181" t="str">
            <v>kg</v>
          </cell>
          <cell r="C181">
            <v>6200</v>
          </cell>
        </row>
        <row r="182">
          <cell r="A182" t="str">
            <v>Bét nh«m « xÝt</v>
          </cell>
          <cell r="B182" t="str">
            <v>kg</v>
          </cell>
          <cell r="C182">
            <v>27000</v>
          </cell>
        </row>
        <row r="183">
          <cell r="A183" t="str">
            <v>Mì ch×</v>
          </cell>
          <cell r="B183" t="str">
            <v>kg</v>
          </cell>
          <cell r="C183">
            <v>15000</v>
          </cell>
        </row>
        <row r="184">
          <cell r="A184" t="str">
            <v>U100x46x4.5</v>
          </cell>
          <cell r="B184" t="str">
            <v>kg</v>
          </cell>
          <cell r="C184">
            <v>4600</v>
          </cell>
        </row>
        <row r="185">
          <cell r="A185" t="str">
            <v>DÇu diezen</v>
          </cell>
          <cell r="B185" t="str">
            <v>kg</v>
          </cell>
          <cell r="C185">
            <v>4100</v>
          </cell>
        </row>
        <row r="186">
          <cell r="A186" t="str">
            <v>GiÊy r¸p</v>
          </cell>
          <cell r="B186" t="str">
            <v>m2</v>
          </cell>
          <cell r="C186">
            <v>8000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KE PHI"/>
      <sheetName val="KE THUE"/>
      <sheetName val="KE CHI PHI"/>
      <sheetName val="TINH GIA THANH"/>
      <sheetName val="TONG HOP KHAU HAO"/>
      <sheetName val="TONG HOP CHI PHI"/>
      <sheetName val="DA SAN XUAT TRONG THANG"/>
      <sheetName val="THANH TOAN TIEN UNG"/>
      <sheetName val="KHAU HAO DAY CHUYEN DA"/>
      <sheetName val="XL4Poppy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TH"/>
      <sheetName val="bang chuan"/>
      <sheetName val="bien &lt;200 m2"/>
      <sheetName val="&lt;200"/>
      <sheetName val="bang chuan (2)"/>
      <sheetName val="thue (chinh thuc)"/>
      <sheetName val="thue"/>
      <sheetName val="thue (2)"/>
      <sheetName val="bang doi chieu"/>
      <sheetName val="10000000"/>
      <sheetName val="20000000"/>
      <sheetName val="30000000"/>
      <sheetName val="40000000"/>
      <sheetName val="50000000"/>
      <sheetName val="60000000"/>
      <sheetName val="Sheet1"/>
      <sheetName val="Sheet2"/>
      <sheetName val="Sheet3"/>
      <sheetName val="Sheet4"/>
      <sheetName val="Sheet5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THTRAO"/>
      <sheetName val="THNHA "/>
      <sheetName val="T-HOP"/>
      <sheetName val="BiaNgoai"/>
      <sheetName val="BiaTrong"/>
      <sheetName val="Cover"/>
      <sheetName val="explain"/>
      <sheetName val="Tong hop"/>
      <sheetName val="kp chi tiet"/>
      <sheetName val="Vat lieu"/>
      <sheetName val="May"/>
      <sheetName val="KHOAN"/>
      <sheetName val="CAPVATU"/>
      <sheetName val="to trinh mua VT"/>
      <sheetName val="Denghi tam ung"/>
      <sheetName val="KTRVATU "/>
      <sheetName val="MAU GNHH"/>
      <sheetName val="T.toan1"/>
      <sheetName val="Data"/>
      <sheetName val="Bang quyet toan VT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XL4Test5"/>
      <sheetName val="Chart1"/>
      <sheetName val="Phantich"/>
      <sheetName val="Toan_DA"/>
      <sheetName val="2004"/>
      <sheetName val="2005"/>
      <sheetName val="Vinh"/>
      <sheetName val="Hanh"/>
      <sheetName val="Chinh"/>
      <sheetName val="Triet"/>
      <sheetName val="Khac"/>
      <sheetName val="Hien"/>
      <sheetName val="Tong"/>
      <sheetName val="Thuchi "/>
      <sheetName val="dq"/>
      <sheetName val="NTRE"/>
      <sheetName val="MGIAO"/>
      <sheetName val="Tieuhoc"/>
      <sheetName val="THCoso"/>
      <sheetName val="THPT"/>
      <sheetName val="GVien"/>
      <sheetName val="Outlets"/>
      <sheetName val="PG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01-03"/>
      <sheetName val="Tonghop"/>
      <sheetName val="Gia Ban"/>
      <sheetName val="GiaCK"/>
      <sheetName val="Gia DSRs"/>
      <sheetName val="Gia NTD"/>
      <sheetName val="GiaVon"/>
      <sheetName val="17_x0000__x0000__x0000__x0000__x0000__x0000__x0000__x0000__x0000__x0000__x0000_㏘ĳ_x0000__x0004__x0000__x0000__x0000__x0000__x0000__x0000_⣬ĳ_x0000__x0000__x0000__x0000__x0000__x0000_"/>
      <sheetName val="PNT-QUOT-#3"/>
      <sheetName val="COAT&amp;WRAP-QIOT-#3"/>
      <sheetName val="Luong T2-06"/>
      <sheetName val="Thang3-06"/>
      <sheetName val="luong T1-06"/>
      <sheetName val="mau (2)"/>
      <sheetName val="T4-06"/>
      <sheetName val="T6-06"/>
      <sheetName val="T5-06"/>
      <sheetName val="Luong T hop T2+T1-2006"/>
      <sheetName val="luong T12"/>
      <sheetName val="XXXXXXXX"/>
      <sheetName val="Q1-02"/>
      <sheetName val="Q2-02"/>
      <sheetName val="Q3-02"/>
      <sheetName val="BIA"/>
      <sheetName val="TDT"/>
      <sheetName val="THT"/>
      <sheetName val="TH#"/>
      <sheetName val="T.LBD"/>
      <sheetName val="CL BD"/>
      <sheetName val="CVBD"/>
      <sheetName val="T.L Dien"/>
      <sheetName val="T.LSan"/>
      <sheetName val="CLSan"/>
      <sheetName val="CVSan"/>
      <sheetName val="T.LWC"/>
      <sheetName val="CLWC"/>
      <sheetName val="CVWC"/>
      <sheetName val="bang thong ke"/>
      <sheetName val="KHNH T3-T10"/>
      <sheetName val="KHNH T4-T10"/>
      <sheetName val="Summary (USD)"/>
      <sheetName val="Summary (VND)"/>
      <sheetName val="A"/>
      <sheetName val="B"/>
      <sheetName val="C"/>
      <sheetName val="D"/>
      <sheetName val="E"/>
      <sheetName val="F1"/>
      <sheetName val="F2"/>
      <sheetName val="G"/>
      <sheetName val="H"/>
      <sheetName val="3rd party"/>
      <sheetName val="interco "/>
      <sheetName val="Thu NH T4-03"/>
      <sheetName val="thuBHYT"/>
      <sheetName val="THU NH T5-03"/>
      <sheetName val="THU NH T6-03"/>
      <sheetName val="THU NH T7-03"/>
      <sheetName val="THU NH T8-03"/>
      <sheetName val="THU NH T9-03"/>
      <sheetName val="THU TM T9-03"/>
      <sheetName val="THU NH T10 - 03"/>
      <sheetName val="Sheet10"/>
      <sheetName val="??_x0000__x0000__x0000__x0000__x0000__x0000__x0000__x0000_??_x0000__x0000__x0013__x0000__x0000__x0000__x0000__x0000__x0000__x0000__x0000__x0000__x0000__x0000__x000e_[IBA"/>
      <sheetName val="17???????????㏘ĳ?_x0004_??????⣬ĳ??????"/>
      <sheetName val="Rau"/>
      <sheetName val="CoNgam"/>
      <sheetName val="Thit"/>
      <sheetName val="mam"/>
      <sheetName val="dau"/>
      <sheetName val="gia vi"/>
      <sheetName val="mi chinh"/>
      <sheetName val="muoi"/>
      <sheetName val="Trung  vit"/>
      <sheetName val="TT - tien chi ha T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SMT N8"/>
      <sheetName val="Sheet6"/>
      <sheetName val="DS Sở"/>
      <sheetName val="DS N8"/>
      <sheetName val="DS Mở thầu"/>
      <sheetName val="DSnôpHSDT"/>
      <sheetName val="LO T SÔ 6 TÍN NGHIA"/>
      <sheetName val="LO THAU SO 5 HHUNG"/>
      <sheetName val="Lô số 6-N8"/>
      <sheetName val="Lô 05- N8"/>
      <sheetName val="Lo6 04- N8"/>
      <sheetName val="Lo 03- N8"/>
      <sheetName val=" Lô 02- N8"/>
      <sheetName val="Bão số 6"/>
      <sheetName val="Hóc sầm"/>
      <sheetName val="qui1-05"/>
      <sheetName val="qui 2-05"/>
      <sheetName val="qui 3-05"/>
      <sheetName val="T1-04"/>
      <sheetName val="T2-04 "/>
      <sheetName val="T3-04"/>
      <sheetName val="T4-04 "/>
      <sheetName val="T5-04  "/>
      <sheetName val="T6-04  "/>
      <sheetName val="QUY II"/>
      <sheetName val="QUY III"/>
      <sheetName val="QUY IV"/>
      <sheetName val="QUY I"/>
      <sheetName val="CA NAM 04"/>
      <sheetName val="XXXXXXX0"/>
      <sheetName val="T01"/>
      <sheetName val="T02"/>
      <sheetName val="T03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ONGHOP "/>
      <sheetName val="TINH THUE (2)"/>
      <sheetName val="TINH THUE"/>
      <sheetName val="TH-NOPTHUE"/>
      <sheetName val="BS-LUONG"/>
      <sheetName val="KHQT-00-01"/>
      <sheetName val="NEW_PANEL"/>
      <sheetName val="17_x0000_㏘ĳ_x0000__x0004__x0000_⣬ĳ_x0000_㏸ĳ_x0000__x0015__x0000__x000e_[IBASE2.XLS]21"/>
      <sheetName val="Sheet2 (2)"/>
      <sheetName val="17_x0000_̃̃̃̃̃̃̃̃̃̃̃̃̃̃̃̃̃̃̃̃̃̃̃̃̃̃̃̃"/>
      <sheetName val="BD"/>
      <sheetName val="??????????????_x0013_???????????_x000e_[IBA"/>
      <sheetName val="NEW-PANEL"/>
      <sheetName val="__"/>
      <sheetName val="DMVT"/>
      <sheetName val="02-03"/>
      <sheetName val="03-03"/>
      <sheetName val="THCTVT"/>
      <sheetName val="VT-01"/>
      <sheetName val="NL-01"/>
      <sheetName val="VT-02"/>
      <sheetName val="NL-02"/>
      <sheetName val="VT-03"/>
      <sheetName val="NL-03"/>
      <sheetName val="VT-04"/>
      <sheetName val="NL-04"/>
      <sheetName val="GVL"/>
      <sheetName val=""/>
      <sheetName val="_x0001_Ѐ"/>
      <sheetName val="uan (2)_x0011_"/>
      <sheetName val="0000_x0008_"/>
      <sheetName val="䐠奁䌠啈䕙⁎䅄_x0002_搀ٱ"/>
      <sheetName val="GNHH_x0007_"/>
      <sheetName val="瑥е"/>
      <sheetName val="㑔_x0006_䌀楨呡Ե"/>
      <sheetName val="NH T9-03_x000c_"/>
      <sheetName val="lt"/>
      <sheetName val="MSVT"/>
      <sheetName val="IBASE2"/>
      <sheetName val="SQ"/>
      <sheetName val="QNCN"/>
      <sheetName val="CNVQP"/>
      <sheetName val="thanh toan"/>
      <sheetName val="GioiThieu"/>
      <sheetName val="DanhMuc_SoDu"/>
      <sheetName val="Phat_Sinh"/>
      <sheetName val="SoTSCD"/>
      <sheetName val="So_KHQuiII"/>
      <sheetName val="TTDN"/>
      <sheetName val="CHITIET VL-NC-TT1p"/>
      <sheetName val="TONGKE3p"/>
      <sheetName val="CHITIET VL-NC"/>
      <sheetName val="DON GIA"/>
      <sheetName val="17___________㏘ĳ__x0004_______⣬ĳ______"/>
      <sheetName val="KL khu A"/>
      <sheetName val="T.H d ong"/>
      <sheetName val="Sheet7"/>
      <sheetName val="Sheet8"/>
      <sheetName val="Sheet9"/>
      <sheetName val="T²_x0000__x0000_ "/>
      <sheetName val="17_x0000__x0000__x0000__x0000__x0000__x0000__x0000__x0000__x0000__x0000__x0000_??_x0000__x0004__x0000__x0000__x0000__x0000__x0000__x0000_??_x0000__x0000__x0000__x0000__x0000__x0000_"/>
      <sheetName val="BK-C T"/>
      <sheetName val="Info"/>
      <sheetName val="17?㏘ĳ?_x0004_?⣬ĳ?㏸ĳ?_x0015_?_x000e_[IBASE2.XLS]21"/>
      <sheetName val="17?̃̃̃̃̃̃̃̃̃̃̃̃̃̃̃̃̃̃̃̃̃̃̃̃̃̃̃̃"/>
      <sheetName val="17??????????????_x0004_??????????????"/>
      <sheetName val="_______________x0013_____________x000e__IBA"/>
      <sheetName val="MBCN "/>
      <sheetName val="L D ONG BOC "/>
      <sheetName val="ld van"/>
      <sheetName val="ld bich"/>
      <sheetName val="gc bich"/>
      <sheetName val="ld ong"/>
      <sheetName val="THU AL"/>
      <sheetName val="TM"/>
      <sheetName val="BTH"/>
      <sheetName val="CHI TIET NHAN HANG(CH)"/>
      <sheetName val="chi tiet von den 5-2003+lai03"/>
      <sheetName val="TONGHOP (IN)"/>
      <sheetName val="??_x0000_??_x0000__x0013__x0000__x000e_[IBA"/>
      <sheetName val="_x0000__x0000__x0000__x0000__x0000__x0000__x0000__x0000_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 t="str">
            <v>96</v>
          </cell>
          <cell r="AM51">
            <v>1</v>
          </cell>
          <cell r="AN51">
            <v>11.69</v>
          </cell>
          <cell r="AO51">
            <v>12.2</v>
          </cell>
          <cell r="AP51">
            <v>32.700000000000003</v>
          </cell>
          <cell r="AQ51">
            <v>42.78</v>
          </cell>
          <cell r="AR51">
            <v>57.38</v>
          </cell>
          <cell r="AS51">
            <v>45.87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P103">
            <v>25.8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5.1881082902501003E-116</v>
          </cell>
          <cell r="E344">
            <v>5.1881065475837381E-116</v>
          </cell>
          <cell r="I344">
            <v>0.51</v>
          </cell>
          <cell r="J344">
            <v>4.4999990844726563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2"/>
      <sheetName val="Sheet3"/>
      <sheetName val="Sheet4"/>
      <sheetName val="Sheet5"/>
      <sheetName val="00000000"/>
      <sheetName val="Sheet6"/>
      <sheetName val="Sheet7"/>
      <sheetName val="(1)TK_ThueGTGT_Thang"/>
      <sheetName val="TGTGT"/>
      <sheetName val="DAURA"/>
      <sheetName val="DAUVAO"/>
      <sheetName val="NXT"/>
      <sheetName val="HOPDONG"/>
      <sheetName val="SDHD"/>
      <sheetName val="BIA I"/>
      <sheetName val="BIA II"/>
      <sheetName val="THC"/>
      <sheetName val="CTGT"/>
      <sheetName val="DDAYTT"/>
      <sheetName val="TGLLHT"/>
      <sheetName val="TGLL TT"/>
      <sheetName val="DDHT"/>
      <sheetName val="CT Thang Mo"/>
      <sheetName val="CT  PL"/>
      <sheetName val="DUONG"/>
      <sheetName val="KHANH"/>
      <sheetName val="PHONG"/>
      <sheetName val="XXXXXXXX"/>
      <sheetName val="July 05 VA 12 mths"/>
      <sheetName val="giathanh1"/>
      <sheetName val="@HGDT huu Lung - LS"/>
      <sheetName val="THDT Yen Sjn"/>
      <sheetName val="D.lg Huu Lieb"/>
      <sheetName val="Chiet tinh dz22"/>
      <sheetName val="Unit price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K_KH"/>
      <sheetName val="NKCTỪ"/>
      <sheetName val="SỔ CÁI"/>
      <sheetName val="BCÂNĐỐI"/>
      <sheetName val="CĐKTOÁN"/>
      <sheetName val="KQHĐKD"/>
      <sheetName val="TỒN QUỸ"/>
      <sheetName val="tra-vat-lieu"/>
      <sheetName val="CUOC"/>
      <sheetName val="NKCT?"/>
      <sheetName val="S? CÁI"/>
      <sheetName val="BCÂNÐ?I"/>
      <sheetName val="CÐKTOÁN"/>
      <sheetName val="KQHÐKD"/>
      <sheetName val="T?N QU?"/>
      <sheetName val="Tra_bang"/>
      <sheetName val="TVL"/>
      <sheetName val="SUMMARY"/>
      <sheetName val="dtct cong"/>
      <sheetName val="Khoi luong"/>
      <sheetName val="D.lgÿÿÿÿÿÿÿÿÿ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Ty gia"/>
      <sheetName val="NKCT_"/>
      <sheetName val="S_ CÁI"/>
      <sheetName val="BCÂNÐ_I"/>
      <sheetName val="T_N QU_"/>
      <sheetName val="Dinh nghia"/>
      <sheetName val="DK-KH"/>
      <sheetName val="data. invoice"/>
      <sheetName val="Weight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nky"/>
      <sheetName val="IBASE"/>
      <sheetName val="Sheet2 (2)"/>
      <sheetName val="NEW-PANEL"/>
      <sheetName val="BIA_I"/>
      <sheetName val="BIA_II"/>
      <sheetName val="TGLL_TT"/>
      <sheetName val="SỔ_CÁI"/>
      <sheetName val="TỒN_QUỸ"/>
      <sheetName val="TONGKE1P"/>
      <sheetName val="ptvt"/>
      <sheetName val="TTHBCMT"/>
      <sheetName val="1vanban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ܶ"/>
      <sheetName val="桓敥㑴ܳ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YẾT MINH"/>
      <sheetName val="BẢNG PHÂH BỔ"/>
      <sheetName val="BIỂU THU "/>
      <sheetName val="BIỂU CÂN ĐỐI"/>
      <sheetName val="BIỂU CHI"/>
      <sheetName val="00000000"/>
    </sheetNames>
    <sheetDataSet>
      <sheetData sheetId="0">
        <row r="11">
          <cell r="E11">
            <v>269246000</v>
          </cell>
        </row>
        <row r="14">
          <cell r="E14">
            <v>21204000</v>
          </cell>
        </row>
        <row r="20">
          <cell r="E20">
            <v>78710000</v>
          </cell>
        </row>
        <row r="28">
          <cell r="E28">
            <v>13500000</v>
          </cell>
        </row>
        <row r="30">
          <cell r="E30">
            <v>216251000</v>
          </cell>
        </row>
        <row r="38">
          <cell r="E38">
            <v>40800000</v>
          </cell>
        </row>
        <row r="44">
          <cell r="E44">
            <v>195304000</v>
          </cell>
        </row>
        <row r="47">
          <cell r="E47">
            <v>16740000</v>
          </cell>
        </row>
        <row r="49">
          <cell r="E49">
            <v>160300000</v>
          </cell>
        </row>
        <row r="54">
          <cell r="E54">
            <v>31500000</v>
          </cell>
        </row>
        <row r="56">
          <cell r="E56">
            <v>36900000</v>
          </cell>
        </row>
        <row r="62">
          <cell r="E62">
            <v>99000000</v>
          </cell>
        </row>
        <row r="63">
          <cell r="E63">
            <v>28000000</v>
          </cell>
        </row>
        <row r="66">
          <cell r="E66">
            <v>1208931000</v>
          </cell>
        </row>
        <row r="67">
          <cell r="E67">
            <v>230510000</v>
          </cell>
        </row>
        <row r="68">
          <cell r="E68">
            <v>347500000</v>
          </cell>
        </row>
        <row r="74">
          <cell r="E74">
            <v>73000000</v>
          </cell>
        </row>
        <row r="75">
          <cell r="E75">
            <v>17000000</v>
          </cell>
        </row>
        <row r="78">
          <cell r="E78">
            <v>69000000</v>
          </cell>
        </row>
        <row r="79">
          <cell r="E79">
            <v>16000000</v>
          </cell>
        </row>
        <row r="80">
          <cell r="E80">
            <v>12000000</v>
          </cell>
        </row>
        <row r="83">
          <cell r="E83">
            <v>77000000</v>
          </cell>
        </row>
        <row r="85">
          <cell r="E85">
            <v>12000000</v>
          </cell>
        </row>
        <row r="88">
          <cell r="E88">
            <v>77000000</v>
          </cell>
        </row>
        <row r="89">
          <cell r="E89">
            <v>18000000</v>
          </cell>
        </row>
        <row r="90">
          <cell r="E90">
            <v>9300000</v>
          </cell>
        </row>
        <row r="91">
          <cell r="E91">
            <v>4500000</v>
          </cell>
        </row>
        <row r="94">
          <cell r="E94">
            <v>60000000</v>
          </cell>
        </row>
        <row r="95">
          <cell r="E95">
            <v>15000000</v>
          </cell>
        </row>
        <row r="96">
          <cell r="E96">
            <v>9200000</v>
          </cell>
        </row>
        <row r="99">
          <cell r="E99">
            <v>101000000</v>
          </cell>
        </row>
        <row r="100">
          <cell r="E100">
            <v>24000000</v>
          </cell>
        </row>
        <row r="101">
          <cell r="E101">
            <v>9300000</v>
          </cell>
        </row>
        <row r="102">
          <cell r="E102">
            <v>6300000</v>
          </cell>
        </row>
        <row r="103">
          <cell r="E103">
            <v>18000000</v>
          </cell>
        </row>
        <row r="106">
          <cell r="E106">
            <v>202000000</v>
          </cell>
        </row>
        <row r="107">
          <cell r="E107">
            <v>48000000</v>
          </cell>
        </row>
        <row r="108">
          <cell r="E108">
            <v>9000000</v>
          </cell>
        </row>
        <row r="111">
          <cell r="E111">
            <v>942398000</v>
          </cell>
        </row>
        <row r="112">
          <cell r="E112">
            <v>177380000</v>
          </cell>
        </row>
        <row r="113">
          <cell r="E113">
            <v>175000000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________BLDG"/>
      <sheetName val="Q1-02"/>
      <sheetName val="Q2-02"/>
      <sheetName val="Q3-02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Outlets"/>
      <sheetName val="PGs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211A"/>
      <sheetName val="211B"/>
      <sheetName val="SCT511"/>
      <sheetName val="SCT627"/>
      <sheetName val="SCT154"/>
      <sheetName val="Hoi phu nu"/>
      <sheetName val="4p1"/>
      <sheetName val="4P"/>
      <sheetName val="Schneider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????-BLDG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2001"/>
      <sheetName val="2002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Tdoi t.truong"/>
      <sheetName val="BC DBKH T5"/>
      <sheetName val="BC DBKH T6"/>
      <sheetName val="BC DBKH T7"/>
      <sheetName val="XL4Test5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?¬’P‰¿ì¬?-BLDG"/>
      <sheetName val="?¬P¿ì¬?-BLDG"/>
      <sheetName val="?쒕?-BLDG"/>
      <sheetName val="Phan tich VT"/>
      <sheetName val="TKe VT"/>
      <sheetName val="Du tru Vat tu"/>
      <sheetName val="LUONG CHO HUU"/>
      <sheetName val="thu BHXH,YT"/>
      <sheetName val="Phan bo"/>
      <sheetName val="Luong T5-04"/>
      <sheetName val="THLK2"/>
      <sheetName val="Bang ngang"/>
      <sheetName val="Bang doc"/>
      <sheetName val="B cham cong"/>
      <sheetName val="Btt luon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SC 231"/>
      <sheetName val="SC 4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"/>
      <sheetName val="Dec#1"/>
      <sheetName val="??????-BLDG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?+Invoice!$DF$57?-BLDG"/>
      <sheetName val="=??????-BLDG"/>
      <sheetName val="Overhead &amp; Profit B-1"/>
      <sheetName val="Chart1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10_x0000__x0000__x0000__x0000__x0000__x0000_"/>
      <sheetName val="DA0463BQ"/>
      <sheetName val="Chi tiet don gia khgi phuc"/>
      <sheetName val="KhanhThuong"/>
      <sheetName val="PlotDat4"/>
      <sheetName val="DI-ESTI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V_x000c_(No V-c)"/>
      <sheetName val="PTDGDT"/>
      <sheetName val="MTL$-INTER"/>
      <sheetName val="_x0001_pr2"/>
      <sheetName val="T.hopCPXDho_x0000_n_x0000_hanh (2)"/>
      <sheetName val="LK cp _x0000_dcb"/>
      <sheetName val="GDTH_x0000_5"/>
      <sheetName val="Ph_x0000_n_x0000__x0000_ich _x0000_a_x0000_ tu"/>
      <sheetName val="Hoi phe nu"/>
      <sheetName val="THANG#"/>
      <sheetName val="Sheet("/>
      <sheetName val="Sheed7"/>
      <sheetName val="A`r3"/>
      <sheetName val="Apb4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??+Invoice!$DF$57?????-BLDG"/>
      <sheetName val="FORM OF PROPOSAL RFP-00Ê"/>
      <sheetName val="N@"/>
      <sheetName val="Don gaa chi tiet"/>
      <sheetName val="XL4Poppq"/>
      <sheetName val="FH"/>
      <sheetName val="IBASE"/>
      <sheetName val="TIEUHAO"/>
      <sheetName val="Sc #34"/>
      <sheetName val="Sheat4"/>
      <sheetName val="?öm÷²??öm?-BLDG"/>
      <sheetName val="PHANG5"/>
      <sheetName val="Phan tich don gia chi&quot;tiet"/>
      <sheetName val="BCDP_x0005_"/>
      <sheetName val="NKC _x0003__x0000__x0000_TM1_x0006__x0000__x0000_SC 111_x0002__x0000__x0000_NH_x0006__x0000__x0000_SC 1"/>
      <sheetName val="SC_x0000_133"/>
      <sheetName val="QC 152"/>
      <sheetName val="SC 41_x0011_"/>
      <sheetName val="SC _x0014_42 loan"/>
      <sheetName val="SCT_x0011_54"/>
      <sheetName val="CT aong"/>
      <sheetName val="Chi p`i van chuyen"/>
      <sheetName val="9 toan"/>
      <sheetName val="Coc40x40c-"/>
      <sheetName val="Han13"/>
      <sheetName val="T.@_x000c__x0000__x0001__x0000__x0000__x0000__x0003_Ú_x0000__x0000_&lt;_x001f__x0000__x0000__x0000_"/>
      <sheetName val="Overhead &amp; "/>
      <sheetName val="Overhead &amp; Ԁ_x0000__x0000__x0000_"/>
      <sheetName val="Overhead &amp; Ԁ_x0000__x0000__x0000_Ȁ"/>
      <sheetName val="Overhead &amp; ?_x0000__x0000__x0000_?"/>
      <sheetName val="10??????"/>
      <sheetName val="10?"/>
      <sheetName val="T.@_x000c_?_x0001_???_x0003_Ú??&lt;_x001f_???"/>
      <sheetName val="T.@_x000c_?_x0001_?_x0003_Ú&lt;_x001f_?"/>
      <sheetName val="T.@_x000c_?_x0001_?_x0003_Ú?&lt;_x001f_?"/>
      <sheetName val="Overhead &amp; Ԁ???ﰀ"/>
      <sheetName val="Overhead &amp; Ԁ???"/>
      <sheetName val="Overhead &amp; Ԁ???Ȁ"/>
      <sheetName val="Overhead &amp; ?????"/>
      <sheetName val="XDCB hoanth`nh"/>
      <sheetName val="Rheet2 (4)"/>
      <sheetName val="NKC _x0003_??TM1_x0006_??SC 111_x0002_??NH_x0006_??SC 1"/>
      <sheetName val="NKC _x0003__x0000_TM1_x0006__x0000_SC 111_x0002__x0000_NH_x0006__x0000_SC 131_x0006__x0000_"/>
      <sheetName val="Tro gaup"/>
      <sheetName val="2_x0006__x0000__x0000_Sheet3_x0004__x0000__x0000_211A_x0004__x0000__x0000_211B_x0006__x0000__x0000_SCT5"/>
      <sheetName val="Chiet tinh dz22"/>
      <sheetName val="XL4Po_x0000_p_x0010_"/>
      <sheetName val="_x0010_HANG1"/>
      <sheetName val="TT_35"/>
      <sheetName val="DG "/>
      <sheetName val="²_x0000__x0000_AI TK 112"/>
      <sheetName val="TK Ngoai b!ng"/>
      <sheetName val="TMinh BC T_x0001_"/>
      <sheetName val="So _x0004_GNH "/>
      <sheetName val="XL4Wÿÿÿÿ"/>
      <sheetName val="Chi tiet dmn gia khoi phuc"/>
      <sheetName val="phan bo _x0005__x0000__x0000__x0000__x0002__x0000_낟꼉飘"/>
      <sheetName val="phan bo "/>
      <sheetName val="DG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VL(No V-c)_x0005__x0000__x0000_X"/>
      <sheetName val="NhapHD"/>
      <sheetName val="INHOADON"/>
      <sheetName val="Sheet17"/>
      <sheetName val="Sheet13"/>
      <sheetName val="Sheet14"/>
      <sheetName val="Sheet15"/>
      <sheetName val="Sheet16"/>
      <sheetName val="?+Invoice!$DF$57㊞_x0000_-BLDG"/>
      <sheetName val="CT 1md &amp; dau conM"/>
      <sheetName val="DataSource"/>
      <sheetName val="Danhsach KH"/>
      <sheetName val="GIA VON"/>
      <sheetName val="DS 11"/>
      <sheetName val="Module2"/>
      <sheetName val="BC"/>
      <sheetName val="Ԁ䈀_x0000__x0000__x0000_䦀"/>
      <sheetName val="䘀䘀䘀䘀䘀䘀䘀䘀"/>
      <sheetName val="䘀ༀ؀ᬀ"/>
      <sheetName val="_x0000__x0000__x0000_䦀"/>
      <sheetName val="䐀ሀ_x0000_ﴀ"/>
      <sheetName val="䔀ጀ_x0000_ﴀ"/>
      <sheetName val="ऀЀ_x0000_㠀"/>
      <sheetName val="_x0000_"/>
      <sheetName val=""/>
      <sheetName val="bang tien luong"/>
      <sheetName val="?+Anvoice!$DF$57?-BLDG"/>
      <sheetName val="쀓ࡄЀ׀ࡄ᐀πɾ_x000a_ _x0000_í_x0000_䀘ȁ_x0006_ _x0001_ȉɾ_x000a_ _x0002_î"/>
      <sheetName val="_x000a_ _x0003_÷Ĉ_x0000_½_x0012_ _x0004_ð_x0000_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_x0000_ý_x000a__x000d__x0002_E_x0010__x0000_ý_x000a__x000d__x0003_C_x0005__x0000_?_x000a__x000d__x0004_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/>
      <sheetData sheetId="382"/>
      <sheetData sheetId="383" refreshError="1"/>
      <sheetData sheetId="384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/>
      <sheetData sheetId="419" refreshError="1"/>
      <sheetData sheetId="420" refreshError="1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 refreshError="1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 refreshError="1"/>
      <sheetData sheetId="451"/>
      <sheetData sheetId="452" refreshError="1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 refreshError="1"/>
      <sheetData sheetId="465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 refreshError="1"/>
      <sheetData sheetId="483" refreshError="1"/>
      <sheetData sheetId="484" refreshError="1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/>
      <sheetData sheetId="500"/>
      <sheetData sheetId="501"/>
      <sheetData sheetId="502"/>
      <sheetData sheetId="503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/>
      <sheetData sheetId="596"/>
      <sheetData sheetId="597" refreshError="1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/>
      <sheetData sheetId="619"/>
      <sheetData sheetId="620" refreshError="1"/>
      <sheetData sheetId="621" refreshError="1"/>
      <sheetData sheetId="622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XL4Test5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Ten da dat_x0000__x0003_材™本™柀™果™栰™栌™梠™桼™検™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K懼TC 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K?TC "/>
      <sheetName val="Ten da dat_x0000__x0003_?™?™?™?™?™?™?™?™?™?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dz35"/>
      <sheetName val="Chiet tinh 0,4KV"/>
      <sheetName val="DTCT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Ten da dat_x0000__x0003_材本柀果栰栌梠桼䤜楠"/>
      <sheetName val="Sheep1"/>
      <sheetName val="_x0018_L4Poppy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????????̃̃̃̃Ϩ?㣤e狈秌_x0015_?О"/>
      <sheetName val="Ten da dat?_x0003_材本柀果栰栌梠桼䤜楠"/>
      <sheetName val="DF"/>
      <sheetName val="Ten da dat_x0000_f㆘f㇀f㇨f㈐f㈸fゐf㋰f㌘f㍀f㍨"/>
      <sheetName val="Ten da dat?f㆘f㇀f㇨f㈐f㈸fゐf㋰f㌘f㍀f㍨"/>
      <sheetName val="Ten da dat_x0000_̃_x0007__x0000_%_x0000__x0000__x0000__x0000__x0000__x0000__x0000_̃̃_xffff__xffff_̃̃̃̃̃"/>
      <sheetName val="Chiet tinh dz22"/>
      <sheetName val="Khoi luong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f?f?f?f?f?f?f?f?f?f?f?f?f?f?f?f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Bang KT"/>
      <sheetName val="DS T.bi"/>
      <sheetName val="CPK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 da dat_x0000_f?f?f?f?f?f?f?f?f?f?"/>
      <sheetName val="Ten_da_dat??????????"/>
      <sheetName val="K?TC_"/>
      <sheetName val="Ten_da_dat???????????????????"/>
      <sheetName val="K?TC_1"/>
      <sheetName val="Ten da dat?f?f?f?f?f?f?f?f?f?f?"/>
      <sheetName val="Ten da dat_f㆘f㇀f㇨f㈐f㈸fゐf㋰f㌘f㍀f㍨"/>
      <sheetName val="Khai toan XD"/>
      <sheetName val="IBASE"/>
      <sheetName val="Ten da dat_x0000__x0000__x0000__x0000__x0000__x0000__x0000__x0000__x0000__x0000__x0000__x0000__x0000__x0000__x0000__x0000__x0000__x0000_䀀Ł_x0000_"/>
      <sheetName val="Ten_da_dat__________"/>
      <sheetName val="Ten_da_dat___________________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[Du thau Yªn Minh - Hµ Giang.xl"/>
      <sheetName val="Ten da dat________̃̃̃̃Ϩ_㣤e狈秌_x0015__О"/>
      <sheetName val="gvl"/>
      <sheetName val="THKP"/>
      <sheetName val="DTXL"/>
      <sheetName val="PTKL"/>
      <sheetName val="KL"/>
      <sheetName val="BK"/>
      <sheetName val="BKL BV"/>
      <sheetName val="QD-437"/>
      <sheetName val="DG_Binh Duong"/>
      <sheetName val="89"/>
      <sheetName val="Ten da dat_x0000_̃̃̃̃Ϩ_x0000_㣤e狈秌_x0015__x0000_О «_x0000_̃̃̃̃"/>
      <sheetName val="_Du thau Yªn Minh - Hµ Giang.xl"/>
      <sheetName val="Ten da dat_̃_x0007__%_______̃̃_xffff__xffff_̃̃̃̃̃"/>
      <sheetName val="K_TC_"/>
      <sheetName val="K_TC_1"/>
      <sheetName val="Ten da dat_f_f_f_f_f_f_f_f_f_f_"/>
      <sheetName val="Ƀ"/>
      <sheetName val="________x0001________________________"/>
      <sheetName val="Ap Tr@_x0004__x0000__x0001__x0000_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2"/>
      <sheetName val="Sheet3"/>
      <sheetName val="Sheet4"/>
      <sheetName val="Sheet5"/>
      <sheetName val="00000000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VCTT"/>
      <sheetName val="Sheet6"/>
      <sheetName val="Sheet7"/>
      <sheetName val="XL4Poppy"/>
      <sheetName val="(1)TK_ThueGTGT_Thang"/>
      <sheetName val="Chi tiet"/>
      <sheetName val="Chiet tinh dz35"/>
      <sheetName val="DT DZ 22+TBA 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_x0002_i  _x0004_z22"/>
      <sheetName val="NKCT?"/>
      <sheetName val="S? CÁI"/>
      <sheetName val="BCÂNÐ?I"/>
      <sheetName val="CÐKTOÁN"/>
      <sheetName val="KQHÐKD"/>
      <sheetName val="T?N QU?"/>
      <sheetName val="THOP XL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KH-Q1,Q2,01"/>
      <sheetName val="DAUVAO"/>
      <sheetName val="DAURA"/>
      <sheetName val="Tong hop"/>
      <sheetName val="PL so"/>
      <sheetName val="CNDTVT"/>
      <sheetName val="CNDNH"/>
      <sheetName val="CHUYEN MA HIEU"/>
      <sheetName val="CUMTB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#REF"/>
      <sheetName val="NKCT_"/>
      <sheetName val="S_ CÁI"/>
      <sheetName val="BCÂNÐ_I"/>
      <sheetName val="T_N QU_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Income Statement"/>
      <sheetName val="Shareholders' Equity"/>
      <sheetName val="gvl"/>
      <sheetName val="CUOC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dtxl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XL4Poppy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Sheet6"/>
      <sheetName val="Sheet7"/>
      <sheetName val="Sheet4"/>
      <sheetName val="Sheet5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Code"/>
      <sheetName val="Theodoichung"/>
      <sheetName val="T.D.C.Tiet"/>
      <sheetName val="C.tiet"/>
      <sheetName val="Khuyenmai"/>
      <sheetName val="10000000"/>
      <sheetName val="HY35"/>
      <sheetName val="Chiet tinh dz22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Overhead &amp; Profit B-1"/>
      <sheetName val="Chi tiet"/>
      <sheetName val="MTO REV.2(ARMOR)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CT Thang Mo"/>
      <sheetName val="CT  PL"/>
      <sheetName val="VPP 03 2005"/>
      <sheetName val="20000000"/>
      <sheetName val="30000000"/>
      <sheetName val="40000000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Sheet8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co huu"/>
      <sheetName val="to kho"/>
      <sheetName val="PU"/>
      <sheetName val="NHAN"/>
      <sheetName val="luong moc"/>
      <sheetName val="dongia (2)"/>
      <sheetName val="SS02-_x0010_5-10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QT_DZ35"/>
      <sheetName val="DT_DZ_35_Kv"/>
      <sheetName val="Chiet_tinh_dz35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K_ HO_CH THANG 05"/>
      <sheetName val="敥㍴ܹ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 refreshError="1"/>
      <sheetData sheetId="139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6"/>
      <sheetName val="Mau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10000000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Outlets"/>
      <sheetName val="PGs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C45"/>
      <sheetName val="C47A"/>
      <sheetName val="C47B"/>
      <sheetName val="C46"/>
      <sheetName val="DsachYT"/>
      <sheetName val="00"/>
      <sheetName val="Bhxhoi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KH LDTL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SILICAT_x0003_"/>
      <sheetName val="TAI"/>
      <sheetName val="BANLE"/>
      <sheetName val="t.kho"/>
      <sheetName val="CLB"/>
      <sheetName val="phong"/>
      <sheetName val="hoat"/>
      <sheetName val="tong BH"/>
      <sheetName val="nhapkho"/>
      <sheetName val="Piwot(Silicate)"/>
      <sheetName val="1-12"/>
      <sheetName val="LUONG CHO HUU"/>
      <sheetName val="thu BHXH,YT"/>
      <sheetName val="Phan bo"/>
      <sheetName val="SP-KH"/>
      <sheetName val="Xuatkho"/>
      <sheetName val="PT"/>
      <sheetName val="MTL$-INTER"/>
      <sheetName val="TH QT"/>
      <sheetName val="KE QT"/>
      <sheetName val="Macro1"/>
      <sheetName val="Macro2"/>
      <sheetName val="Macro3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Pivot(Silica|e)"/>
      <sheetName val="gvl"/>
      <sheetName val="Pi6ot(Urethan)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ummary"/>
      <sheetName val="Design &amp; Applications"/>
      <sheetName val="Building Summary"/>
      <sheetName val="Building"/>
      <sheetName val="External Works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??-BLDG"/>
      <sheetName val="ROCK WO_x0003__x0000_"/>
      <sheetName val="S¶_x001d_et2"/>
      <sheetName val="Chiet tinh dz22"/>
      <sheetName val="INSUL"/>
      <sheetName val="Sheed4"/>
      <sheetName val="Dieu chinh"/>
      <sheetName val="So -03"/>
      <sheetName val="SoLD"/>
      <sheetName val="So-02"/>
      <sheetName val="TH T19"/>
      <sheetName val="_x0000__x0000__x0000__x0000__x0000__x0000_"/>
      <sheetName val="TH VL, NC, DDHT Thanhphuoc"/>
      <sheetName val="???????-BLDG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NEW-PANEL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MTO REV.0"/>
      <sheetName val="뜃맟뭁돽띿맟?-BLDG"/>
      <sheetName val="báo cáo thang11 m?i"/>
      <sheetName val="ctTBA"/>
      <sheetName val="hoat_x0000_࣭_x0000__x0000__x0000__x0000__x0000__x0000__x0000__x0000__x0009__x0000_᭬࣫_x0000__x0004__x0000__x0000__x0000__x0000__x0000__x0000_ᑜ࣭_x0000__x0000__x0000_"/>
      <sheetName val="Du_lieu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Pivot(_x0007_lass Wool)"/>
      <sheetName val="TH_x0001_NG2"/>
      <sheetName val="Pivot(RckWool)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TT_10KV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CT Thang Mo"/>
      <sheetName val="CT  PL"/>
      <sheetName val="Chi tiet"/>
      <sheetName val="bcôhang"/>
      <sheetName val="RDP013"/>
      <sheetName val="??????"/>
      <sheetName val="ROCK WO_x0003_?"/>
      <sheetName val="hoat?࣭????????_x0009_?᭬࣫?_x0004_??????ᑜ࣭???"/>
      <sheetName val="hoat?࣭?_x0009_᭬࣫?_x0004_?ᑜ࣭?ڬ࣫?"/>
      <sheetName val="공통가설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_x0000__x0000__x0000__x0000__x0000__x0009__x0000_??_x0000__x0004__x0000__x0000__x0000__x0000__x0000__x0000_??_x0000__x0000__x0000__x0000__x0000__x0000__x0000__x0000_??_x0000__x0000_"/>
      <sheetName val="?????_x0009_????_x0004_????????????????????"/>
      <sheetName val="hoat_x0000_?_x0000__x0009_??_x0000__x0004__x0000_??_x0000_??_x0000_"/>
      <sheetName val="hoat??????????_x0009_????_x0004_???????????"/>
      <sheetName val="tong l²_x0000__x0000_ ban"/>
      <sheetName val="Q2-00"/>
      <sheetName val="Sheev6"/>
      <sheetName val="Nhap fon gia VL dia phuong"/>
      <sheetName val="Giai trinh"/>
      <sheetName val="PNT-QUOT-#3"/>
      <sheetName val="COAT&amp;WRAP-QIOT-#3"/>
      <sheetName val="SN C£GNV"/>
      <sheetName val="TA²_x0000__x0000_NH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ong hop QL4( - 3"/>
      <sheetName val="BCDTK"/>
      <sheetName val="soktmay"/>
      <sheetName val="_x0010_ivot(Glass Wool)"/>
      <sheetName val="She%t1"/>
      <sheetName val="XL4Pop`y"/>
      <sheetName val="Chitieu-dam c!c loai"/>
      <sheetName val="@Gdg"/>
      <sheetName val="CocKJ1m"/>
      <sheetName val="Pivnt(RockWool)"/>
      <sheetName val="@ivot(Form Glass)"/>
      <sheetName val="Pivot(Gl!ss Wool)"/>
      <sheetName val="ROCK WOKL"/>
      <sheetName val="He co"/>
      <sheetName val="Bhitieu-dam cac loai"/>
      <sheetName val="ፌ_x0000_佄⁎䥇⁁䡃"/>
      <sheetName val="⁁䡃⁉䥔呅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䥔久䈠佁_x000b_吀⁈䡎偁"/>
      <sheetName val="⁈䡎偁吠乏_x0006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慊㡮_x0004_䨀湡Թ"/>
      <sheetName val="㥮_x0005_䨀湡〱_x0005_䨀"/>
      <sheetName val="_x0005_䨀湡ㄱ_x0005_䨀"/>
      <sheetName val="_x0000_慊ㅮԳ_x0000_慊"/>
      <sheetName val="䨀湡㐱_x0005_䨀湡"/>
      <sheetName val="慊ㅮԵ_x0000_慊ㅮ"/>
      <sheetName val="ㅮԷ_x0000_慊ㅮԸ"/>
      <sheetName val="㠱_x0005_䨀湡〲_x0005_"/>
      <sheetName val="԰_x0000_慊㉮Ա_x0000_"/>
      <sheetName val="_x0005_䨀湡㈲_x0005_䨀"/>
      <sheetName val="_x0000_慊㉮Գ_x0000_慊㉮Դ"/>
      <sheetName val="湡㐲_x0005_䨀湡㔲_x0005_"/>
      <sheetName val="㔲_x0005_䨀"/>
      <sheetName val="Luong moÿÿngay cong khao sat"/>
      <sheetName val="_x0010_iwot(Silicate)"/>
      <sheetName val="Phan tich don ႀ￸a chi tiet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 vat tu"/>
      <sheetName val="湡㘱_x0005_䨀湡㜱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\uong mot ngay cong xay lap"/>
      <sheetName val="Luong mot ngay conw0khao sat"/>
      <sheetName val="thu BHXH&lt;YT"/>
      <sheetName val="TH4_x0000__x0000__x0000__x0000__x0000__x0000__x0000__x0000__x0000__x0000__x0000_ℨʢ_x0000__x0004__x0000__x0000__x0000__x0000__x0000__x0000_崬ʢ_x0000__x0000__x0000__x0000__x0000_"/>
      <sheetName val="T.Tinh"/>
      <sheetName val="hoat???_x0009_???_x0004_???????"/>
      <sheetName val="????"/>
      <sheetName val="báo cák thang11 m?i"/>
      <sheetName val="ፌ?佄⁎䥇⁁䡃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?慊ㅮԳ?慊"/>
      <sheetName val="慊ㅮԵ?慊ㅮ"/>
      <sheetName val="ㅮԷ?慊ㅮԸ"/>
      <sheetName val="԰?慊㉮Ա?"/>
      <sheetName val="?慊㉮Գ?慊㉮Դ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적용률"/>
      <sheetName val="LABTOTAL"/>
      <sheetName val="_x0000__x0000_CAI TK 112"/>
      <sheetName val="PTDGDT"/>
      <sheetName val="G䁄MN.2"/>
      <sheetName val="MTO REV.2(ARMOR)"/>
      <sheetName val="POTAL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 thoau nuoc nc"/>
      <sheetName val="THVT"/>
      <sheetName val="PTDM"/>
      <sheetName val="Du toan chi Tiet coc?nuoc"/>
      <sheetName val="Nhap?don gia VL dia phuong"/>
      <sheetName val="Luong mot ngay Cong xay?lap"/>
      <sheetName val="DU TRU LUONG?06 THANG"/>
      <sheetName val="PP tinh Thue thu?nhap"/>
      <sheetName val="QT LUONG NS?T 07"/>
      <sheetName val="TAM?UNG LUONG NS TH 10"/>
      <sheetName val="truy_x0000_thu"/>
      <sheetName val=" thoat nuog nc"/>
      <sheetName val="__-BLDG"/>
      <sheetName val="To*K hop"/>
      <sheetName val="Luo_x0009__x0008__x0010__x0000__x0000__x0006__x0005__x0000__x001c_ Í_x0007_ÉÀ_x0000__x0000__x0006__x0003__x0000__x0000_á_x0000__x0002__x0000_°"/>
      <sheetName val="d' cOng"/>
      <sheetName val="???? ???"/>
      <sheetName val="?????-1"/>
      <sheetName val="??"/>
      <sheetName val="???_x0000_??_x0005_???_x000c_????"/>
      <sheetName val="TH4???????????ℨʢ?_x0004_??????崬ʢ?????"/>
      <sheetName val="Luo_x0009__x0008__x0010_??_x0006__x0005_?_x001c_ Í_x0007_ÉÀ??_x0006__x0003_??á?_x0002_?°"/>
      <sheetName val="TA²??NH"/>
      <sheetName val="?TCTiet"/>
      <sheetName val="TH VL_ NC_ DDHT Thanhphuoc"/>
      <sheetName val="_______-BLDG"/>
      <sheetName val="뜃맟뭁돽띿맟_-BLDG"/>
      <sheetName val="²_x0000__x0000_han"/>
      <sheetName val="báo cáo thang11 m_i"/>
      <sheetName val="______"/>
      <sheetName val="ROCK WO_x0003__"/>
      <sheetName val="hoat_࣭_________x0009__᭬࣫__x0004_______ᑜ࣭___"/>
      <sheetName val="呅吠ь"/>
      <sheetName val="㔳_x000c_吀⁈畱敹瑴慯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/>
      <sheetData sheetId="295" refreshError="1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 refreshError="1"/>
      <sheetData sheetId="398" refreshError="1"/>
      <sheetData sheetId="399" refreshError="1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 refreshError="1"/>
      <sheetData sheetId="459" refreshError="1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/>
      <sheetData sheetId="511" refreshError="1"/>
      <sheetData sheetId="512" refreshError="1"/>
      <sheetData sheetId="513" refreshError="1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8" workbookViewId="0">
      <selection activeCell="E35" sqref="E35"/>
    </sheetView>
  </sheetViews>
  <sheetFormatPr defaultRowHeight="13.2"/>
  <cols>
    <col min="1" max="1" width="6.44140625" customWidth="1"/>
    <col min="2" max="2" width="6.6640625" customWidth="1"/>
    <col min="3" max="3" width="7.109375" customWidth="1"/>
    <col min="4" max="4" width="5.77734375" customWidth="1"/>
    <col min="5" max="5" width="62.44140625" customWidth="1"/>
    <col min="6" max="6" width="19.33203125" customWidth="1"/>
    <col min="7" max="7" width="20.33203125" style="26" customWidth="1"/>
    <col min="8" max="8" width="21.33203125" customWidth="1"/>
    <col min="9" max="9" width="23.33203125" style="4" customWidth="1"/>
    <col min="10" max="10" width="12.77734375" style="4" customWidth="1"/>
    <col min="11" max="11" width="14.77734375" style="27" bestFit="1" customWidth="1"/>
    <col min="12" max="17" width="8.88671875" style="4"/>
  </cols>
  <sheetData>
    <row r="1" spans="1:8" ht="18">
      <c r="A1" s="9" t="s">
        <v>1</v>
      </c>
      <c r="B1" s="7"/>
      <c r="C1" s="7"/>
      <c r="D1" s="7"/>
      <c r="E1" s="10" t="s">
        <v>2</v>
      </c>
      <c r="F1" s="90" t="s">
        <v>21</v>
      </c>
    </row>
    <row r="2" spans="1:8" ht="18">
      <c r="A2" s="9" t="s">
        <v>20</v>
      </c>
      <c r="B2" s="10"/>
      <c r="C2" s="10"/>
      <c r="D2" s="10"/>
      <c r="E2" s="10"/>
      <c r="F2" s="11"/>
      <c r="G2" s="27"/>
    </row>
    <row r="3" spans="1:8" ht="18">
      <c r="A3" s="9" t="s">
        <v>163</v>
      </c>
      <c r="B3" s="5"/>
      <c r="C3" s="10"/>
      <c r="D3" s="10"/>
      <c r="E3" s="10"/>
      <c r="F3" s="11"/>
      <c r="G3" s="27"/>
    </row>
    <row r="4" spans="1:8" ht="17.399999999999999">
      <c r="A4" s="141" t="s">
        <v>85</v>
      </c>
      <c r="B4" s="141"/>
      <c r="C4" s="141"/>
      <c r="D4" s="141"/>
      <c r="E4" s="141"/>
      <c r="F4" s="141"/>
      <c r="G4" s="28"/>
    </row>
    <row r="5" spans="1:8" ht="18">
      <c r="A5" s="140" t="s">
        <v>179</v>
      </c>
      <c r="B5" s="140"/>
      <c r="C5" s="140"/>
      <c r="D5" s="140"/>
      <c r="E5" s="140"/>
      <c r="F5" s="140"/>
      <c r="G5" s="27"/>
    </row>
    <row r="6" spans="1:8" ht="18">
      <c r="A6" s="3"/>
      <c r="B6" s="7"/>
      <c r="C6" s="7"/>
      <c r="D6" s="7"/>
      <c r="E6" s="7"/>
      <c r="F6" s="12" t="s">
        <v>11</v>
      </c>
    </row>
    <row r="7" spans="1:8" ht="46.8">
      <c r="A7" s="32" t="s">
        <v>23</v>
      </c>
      <c r="B7" s="32" t="s">
        <v>24</v>
      </c>
      <c r="C7" s="32" t="s">
        <v>25</v>
      </c>
      <c r="D7" s="32" t="s">
        <v>22</v>
      </c>
      <c r="E7" s="32" t="s">
        <v>26</v>
      </c>
      <c r="F7" s="32" t="s">
        <v>86</v>
      </c>
      <c r="G7" s="27"/>
      <c r="H7" s="2"/>
    </row>
    <row r="8" spans="1:8" ht="15.6">
      <c r="A8" s="32"/>
      <c r="B8" s="32"/>
      <c r="C8" s="32"/>
      <c r="D8" s="32"/>
      <c r="E8" s="30" t="s">
        <v>73</v>
      </c>
      <c r="F8" s="31">
        <f>SUM(F9:F19)</f>
        <v>1042511000</v>
      </c>
      <c r="G8" s="27"/>
    </row>
    <row r="9" spans="1:8" ht="15.6">
      <c r="A9" s="74">
        <v>802</v>
      </c>
      <c r="B9" s="74">
        <v>340</v>
      </c>
      <c r="C9" s="75">
        <v>341</v>
      </c>
      <c r="D9" s="74">
        <v>12</v>
      </c>
      <c r="E9" s="76" t="s">
        <v>28</v>
      </c>
      <c r="F9" s="77">
        <f>'[16]THUYẾT MINH'!E11-F18</f>
        <v>248042000</v>
      </c>
      <c r="G9" s="27"/>
    </row>
    <row r="10" spans="1:8" ht="17.399999999999999">
      <c r="A10" s="74">
        <v>805</v>
      </c>
      <c r="B10" s="74">
        <v>340</v>
      </c>
      <c r="C10" s="75">
        <v>341</v>
      </c>
      <c r="D10" s="74">
        <v>12</v>
      </c>
      <c r="E10" s="76" t="s">
        <v>29</v>
      </c>
      <c r="F10" s="77">
        <f>'[16]THUYẾT MINH'!E20</f>
        <v>78710000</v>
      </c>
      <c r="G10" s="29"/>
    </row>
    <row r="11" spans="1:8" ht="15.6">
      <c r="A11" s="74">
        <v>809</v>
      </c>
      <c r="B11" s="25" t="s">
        <v>3</v>
      </c>
      <c r="C11" s="75" t="s">
        <v>4</v>
      </c>
      <c r="D11" s="74">
        <v>12</v>
      </c>
      <c r="E11" s="76" t="s">
        <v>30</v>
      </c>
      <c r="F11" s="77">
        <f>'[16]THUYẾT MINH'!E28</f>
        <v>13500000</v>
      </c>
      <c r="G11" s="27"/>
    </row>
    <row r="12" spans="1:8" ht="15.6">
      <c r="A12" s="74">
        <v>810</v>
      </c>
      <c r="B12" s="25" t="s">
        <v>5</v>
      </c>
      <c r="C12" s="75" t="s">
        <v>6</v>
      </c>
      <c r="D12" s="74">
        <v>12</v>
      </c>
      <c r="E12" s="76" t="s">
        <v>31</v>
      </c>
      <c r="F12" s="77">
        <f>'[16]THUYẾT MINH'!E30</f>
        <v>216251000</v>
      </c>
    </row>
    <row r="13" spans="1:8" ht="15.6">
      <c r="A13" s="74">
        <v>820</v>
      </c>
      <c r="B13" s="74">
        <v>340</v>
      </c>
      <c r="C13" s="75">
        <v>361</v>
      </c>
      <c r="D13" s="74">
        <v>12</v>
      </c>
      <c r="E13" s="76" t="s">
        <v>33</v>
      </c>
      <c r="F13" s="78">
        <f>'[16]THUYẾT MINH'!E38</f>
        <v>40800000</v>
      </c>
    </row>
    <row r="14" spans="1:8" ht="15.6">
      <c r="A14" s="74">
        <v>819</v>
      </c>
      <c r="B14" s="74">
        <v>340</v>
      </c>
      <c r="C14" s="75">
        <v>351</v>
      </c>
      <c r="D14" s="74">
        <v>12</v>
      </c>
      <c r="E14" s="76" t="s">
        <v>34</v>
      </c>
      <c r="F14" s="78">
        <f>'[16]THUYẾT MINH'!E44-F19</f>
        <v>178564000</v>
      </c>
    </row>
    <row r="15" spans="1:8" ht="15.6">
      <c r="A15" s="74">
        <v>825</v>
      </c>
      <c r="B15" s="74">
        <v>360</v>
      </c>
      <c r="C15" s="75">
        <v>362</v>
      </c>
      <c r="D15" s="74">
        <v>12</v>
      </c>
      <c r="E15" s="76" t="s">
        <v>35</v>
      </c>
      <c r="F15" s="78">
        <f>'[16]THUYẾT MINH'!E54</f>
        <v>31500000</v>
      </c>
    </row>
    <row r="16" spans="1:8" ht="15.6">
      <c r="A16" s="74">
        <v>860</v>
      </c>
      <c r="B16" s="75" t="s">
        <v>7</v>
      </c>
      <c r="C16" s="75" t="s">
        <v>8</v>
      </c>
      <c r="D16" s="74">
        <v>12</v>
      </c>
      <c r="E16" s="79" t="s">
        <v>36</v>
      </c>
      <c r="F16" s="78">
        <f>'[16]THUYẾT MINH'!E56</f>
        <v>36900000</v>
      </c>
    </row>
    <row r="17" spans="1:6" ht="15.6">
      <c r="A17" s="74">
        <v>860</v>
      </c>
      <c r="B17" s="80">
        <v>400</v>
      </c>
      <c r="C17" s="81">
        <v>428</v>
      </c>
      <c r="D17" s="74">
        <v>12</v>
      </c>
      <c r="E17" s="76" t="s">
        <v>37</v>
      </c>
      <c r="F17" s="78">
        <f>'[16]THUYẾT MINH'!E49</f>
        <v>160300000</v>
      </c>
    </row>
    <row r="18" spans="1:6" ht="31.2">
      <c r="A18" s="74">
        <v>802</v>
      </c>
      <c r="B18" s="74">
        <v>340</v>
      </c>
      <c r="C18" s="75">
        <v>341</v>
      </c>
      <c r="D18" s="74">
        <v>14</v>
      </c>
      <c r="E18" s="79" t="s">
        <v>180</v>
      </c>
      <c r="F18" s="78">
        <f>'[16]THUYẾT MINH'!E14</f>
        <v>21204000</v>
      </c>
    </row>
    <row r="19" spans="1:6" ht="31.2">
      <c r="A19" s="74">
        <v>819</v>
      </c>
      <c r="B19" s="74">
        <v>340</v>
      </c>
      <c r="C19" s="75">
        <v>351</v>
      </c>
      <c r="D19" s="74">
        <v>14</v>
      </c>
      <c r="E19" s="79" t="s">
        <v>181</v>
      </c>
      <c r="F19" s="78">
        <f>'[16]THUYẾT MINH'!E47</f>
        <v>16740000</v>
      </c>
    </row>
    <row r="20" spans="1:6" ht="15.6">
      <c r="A20" s="74"/>
      <c r="B20" s="80"/>
      <c r="C20" s="81"/>
      <c r="D20" s="74"/>
      <c r="E20" s="82" t="s">
        <v>74</v>
      </c>
      <c r="F20" s="83">
        <f>SUM(F21:F40)</f>
        <v>4113319000</v>
      </c>
    </row>
    <row r="21" spans="1:6" ht="15.6">
      <c r="A21" s="74">
        <v>802</v>
      </c>
      <c r="B21" s="74">
        <v>340</v>
      </c>
      <c r="C21" s="75">
        <v>341</v>
      </c>
      <c r="D21" s="74">
        <v>13</v>
      </c>
      <c r="E21" s="76" t="s">
        <v>28</v>
      </c>
      <c r="F21" s="77">
        <f>'[16]THUYẾT MINH'!E62</f>
        <v>99000000</v>
      </c>
    </row>
    <row r="22" spans="1:6" ht="15.6">
      <c r="A22" s="74">
        <v>805</v>
      </c>
      <c r="B22" s="74">
        <v>340</v>
      </c>
      <c r="C22" s="75">
        <v>341</v>
      </c>
      <c r="D22" s="74">
        <v>13</v>
      </c>
      <c r="E22" s="76" t="s">
        <v>29</v>
      </c>
      <c r="F22" s="77">
        <f>'[16]THUYẾT MINH'!E66+'[16]THUYẾT MINH'!E68</f>
        <v>1556431000</v>
      </c>
    </row>
    <row r="23" spans="1:6" ht="15.6">
      <c r="A23" s="74">
        <v>810</v>
      </c>
      <c r="B23" s="25" t="s">
        <v>5</v>
      </c>
      <c r="C23" s="75" t="s">
        <v>6</v>
      </c>
      <c r="D23" s="74">
        <v>13</v>
      </c>
      <c r="E23" s="76" t="s">
        <v>39</v>
      </c>
      <c r="F23" s="77">
        <f>'[16]THUYẾT MINH'!E74</f>
        <v>73000000</v>
      </c>
    </row>
    <row r="24" spans="1:6" ht="15.6">
      <c r="A24" s="74">
        <v>811</v>
      </c>
      <c r="B24" s="74">
        <v>340</v>
      </c>
      <c r="C24" s="75">
        <v>361</v>
      </c>
      <c r="D24" s="74">
        <v>13</v>
      </c>
      <c r="E24" s="76" t="s">
        <v>38</v>
      </c>
      <c r="F24" s="78">
        <f>'[16]THUYẾT MINH'!E78+'[16]THUYẾT MINH'!E80</f>
        <v>81000000</v>
      </c>
    </row>
    <row r="25" spans="1:6" ht="15.6">
      <c r="A25" s="74">
        <v>812</v>
      </c>
      <c r="B25" s="74">
        <v>340</v>
      </c>
      <c r="C25" s="75">
        <v>361</v>
      </c>
      <c r="D25" s="74">
        <v>13</v>
      </c>
      <c r="E25" s="76" t="s">
        <v>32</v>
      </c>
      <c r="F25" s="78">
        <f>'[16]THUYẾT MINH'!E83+'[16]THUYẾT MINH'!E85</f>
        <v>89000000</v>
      </c>
    </row>
    <row r="26" spans="1:6" ht="15.6">
      <c r="A26" s="74">
        <v>813</v>
      </c>
      <c r="B26" s="74">
        <v>340</v>
      </c>
      <c r="C26" s="75">
        <v>361</v>
      </c>
      <c r="D26" s="74">
        <v>13</v>
      </c>
      <c r="E26" s="76" t="s">
        <v>40</v>
      </c>
      <c r="F26" s="78">
        <f>'[16]THUYẾT MINH'!E94+'[16]THUYẾT MINH'!E96</f>
        <v>69200000</v>
      </c>
    </row>
    <row r="27" spans="1:6" ht="15.6">
      <c r="A27" s="74">
        <v>814</v>
      </c>
      <c r="B27" s="74">
        <v>340</v>
      </c>
      <c r="C27" s="75">
        <v>361</v>
      </c>
      <c r="D27" s="74">
        <v>13</v>
      </c>
      <c r="E27" s="76" t="s">
        <v>41</v>
      </c>
      <c r="F27" s="78">
        <f>'[16]THUYẾT MINH'!E88+'[16]THUYẾT MINH'!E90+'[16]THUYẾT MINH'!E91</f>
        <v>90800000</v>
      </c>
    </row>
    <row r="28" spans="1:6" ht="15.6">
      <c r="A28" s="74">
        <v>820</v>
      </c>
      <c r="B28" s="74">
        <v>340</v>
      </c>
      <c r="C28" s="75">
        <v>361</v>
      </c>
      <c r="D28" s="74">
        <v>13</v>
      </c>
      <c r="E28" s="76" t="s">
        <v>33</v>
      </c>
      <c r="F28" s="78">
        <f>'[16]THUYẾT MINH'!E99+'[16]THUYẾT MINH'!E101+'[16]THUYẾT MINH'!E102+'[16]THUYẾT MINH'!E103</f>
        <v>134600000</v>
      </c>
    </row>
    <row r="29" spans="1:6" ht="15.6">
      <c r="A29" s="74">
        <v>819</v>
      </c>
      <c r="B29" s="74">
        <v>340</v>
      </c>
      <c r="C29" s="75">
        <v>351</v>
      </c>
      <c r="D29" s="74">
        <v>13</v>
      </c>
      <c r="E29" s="76" t="s">
        <v>34</v>
      </c>
      <c r="F29" s="78">
        <f>'[16]THUYẾT MINH'!E106+'[16]THUYẾT MINH'!E108</f>
        <v>211000000</v>
      </c>
    </row>
    <row r="30" spans="1:6" ht="15.6">
      <c r="A30" s="74">
        <v>860</v>
      </c>
      <c r="B30" s="81">
        <v>400</v>
      </c>
      <c r="C30" s="81">
        <v>428</v>
      </c>
      <c r="D30" s="74">
        <v>13</v>
      </c>
      <c r="E30" s="76" t="s">
        <v>37</v>
      </c>
      <c r="F30" s="78">
        <f>'[16]THUYẾT MINH'!E111+'[16]THUYẾT MINH'!E113</f>
        <v>1117398000</v>
      </c>
    </row>
    <row r="31" spans="1:6" ht="16.2" customHeight="1">
      <c r="A31" s="74">
        <v>802</v>
      </c>
      <c r="B31" s="74">
        <v>340</v>
      </c>
      <c r="C31" s="75">
        <v>341</v>
      </c>
      <c r="D31" s="74">
        <v>14</v>
      </c>
      <c r="E31" s="76" t="s">
        <v>182</v>
      </c>
      <c r="F31" s="78">
        <f>'[16]THUYẾT MINH'!E63</f>
        <v>28000000</v>
      </c>
    </row>
    <row r="32" spans="1:6" ht="15.6">
      <c r="A32" s="74">
        <v>805</v>
      </c>
      <c r="B32" s="74">
        <v>340</v>
      </c>
      <c r="C32" s="75">
        <v>341</v>
      </c>
      <c r="D32" s="74">
        <v>14</v>
      </c>
      <c r="E32" s="76" t="s">
        <v>183</v>
      </c>
      <c r="F32" s="78">
        <f>'[16]THUYẾT MINH'!E67</f>
        <v>230510000</v>
      </c>
    </row>
    <row r="33" spans="1:6" ht="15.6">
      <c r="A33" s="74">
        <v>810</v>
      </c>
      <c r="B33" s="25" t="s">
        <v>5</v>
      </c>
      <c r="C33" s="75" t="s">
        <v>6</v>
      </c>
      <c r="D33" s="74">
        <v>14</v>
      </c>
      <c r="E33" s="76" t="s">
        <v>184</v>
      </c>
      <c r="F33" s="78">
        <f>'[16]THUYẾT MINH'!E75</f>
        <v>17000000</v>
      </c>
    </row>
    <row r="34" spans="1:6" ht="15.6">
      <c r="A34" s="74">
        <v>811</v>
      </c>
      <c r="B34" s="74">
        <v>340</v>
      </c>
      <c r="C34" s="75">
        <v>361</v>
      </c>
      <c r="D34" s="74">
        <v>14</v>
      </c>
      <c r="E34" s="76" t="s">
        <v>185</v>
      </c>
      <c r="F34" s="78">
        <f>'[16]THUYẾT MINH'!E79</f>
        <v>16000000</v>
      </c>
    </row>
    <row r="35" spans="1:6" ht="15.6">
      <c r="A35" s="74">
        <v>812</v>
      </c>
      <c r="B35" s="74">
        <v>340</v>
      </c>
      <c r="C35" s="75">
        <v>361</v>
      </c>
      <c r="D35" s="74">
        <v>14</v>
      </c>
      <c r="E35" s="76" t="s">
        <v>186</v>
      </c>
      <c r="F35" s="78">
        <f>'[16]THUYẾT MINH'!E89</f>
        <v>18000000</v>
      </c>
    </row>
    <row r="36" spans="1:6" ht="15.6">
      <c r="A36" s="74">
        <v>813</v>
      </c>
      <c r="B36" s="74">
        <v>340</v>
      </c>
      <c r="C36" s="75">
        <v>361</v>
      </c>
      <c r="D36" s="74">
        <v>14</v>
      </c>
      <c r="E36" s="76" t="s">
        <v>187</v>
      </c>
      <c r="F36" s="78">
        <f>'[16]THUYẾT MINH'!E95</f>
        <v>15000000</v>
      </c>
    </row>
    <row r="37" spans="1:6" ht="15.6">
      <c r="A37" s="74">
        <v>814</v>
      </c>
      <c r="B37" s="74">
        <v>340</v>
      </c>
      <c r="C37" s="75">
        <v>361</v>
      </c>
      <c r="D37" s="74">
        <v>14</v>
      </c>
      <c r="E37" s="76" t="s">
        <v>188</v>
      </c>
      <c r="F37" s="78">
        <f>'[16]THUYẾT MINH'!E89</f>
        <v>18000000</v>
      </c>
    </row>
    <row r="38" spans="1:6" ht="15.6">
      <c r="A38" s="74">
        <v>820</v>
      </c>
      <c r="B38" s="74">
        <v>340</v>
      </c>
      <c r="C38" s="75">
        <v>361</v>
      </c>
      <c r="D38" s="74">
        <v>14</v>
      </c>
      <c r="E38" s="76" t="s">
        <v>189</v>
      </c>
      <c r="F38" s="78">
        <f>'[16]THUYẾT MINH'!E100</f>
        <v>24000000</v>
      </c>
    </row>
    <row r="39" spans="1:6" ht="15.6">
      <c r="A39" s="74">
        <v>819</v>
      </c>
      <c r="B39" s="74">
        <v>340</v>
      </c>
      <c r="C39" s="75">
        <v>351</v>
      </c>
      <c r="D39" s="74">
        <v>14</v>
      </c>
      <c r="E39" s="76" t="s">
        <v>190</v>
      </c>
      <c r="F39" s="78">
        <f>'[16]THUYẾT MINH'!E107</f>
        <v>48000000</v>
      </c>
    </row>
    <row r="40" spans="1:6" ht="31.2">
      <c r="A40" s="74">
        <v>860</v>
      </c>
      <c r="B40" s="81">
        <v>400</v>
      </c>
      <c r="C40" s="81">
        <v>428</v>
      </c>
      <c r="D40" s="74">
        <v>14</v>
      </c>
      <c r="E40" s="79" t="s">
        <v>194</v>
      </c>
      <c r="F40" s="78">
        <f>'[16]THUYẾT MINH'!E112</f>
        <v>177380000</v>
      </c>
    </row>
    <row r="41" spans="1:6" ht="16.8">
      <c r="A41" s="84"/>
      <c r="B41" s="84"/>
      <c r="C41" s="84"/>
      <c r="D41" s="84"/>
      <c r="E41" s="85" t="s">
        <v>0</v>
      </c>
      <c r="F41" s="86">
        <f>F8+F20</f>
        <v>5155830000</v>
      </c>
    </row>
    <row r="42" spans="1:6" ht="18">
      <c r="A42" s="13" t="s">
        <v>191</v>
      </c>
      <c r="B42" s="36"/>
      <c r="C42" s="36"/>
      <c r="D42" s="14"/>
      <c r="E42" s="36"/>
      <c r="F42" s="36"/>
    </row>
    <row r="43" spans="1:6" ht="18">
      <c r="A43" s="142" t="s">
        <v>192</v>
      </c>
      <c r="B43" s="142"/>
      <c r="C43" s="142"/>
      <c r="D43" s="142"/>
      <c r="E43" s="142"/>
      <c r="F43" s="142"/>
    </row>
  </sheetData>
  <mergeCells count="3">
    <mergeCell ref="A5:F5"/>
    <mergeCell ref="A4:F4"/>
    <mergeCell ref="A43:F43"/>
  </mergeCells>
  <pageMargins left="0.56999999999999995" right="0.2" top="0.24" bottom="0.24" header="0.64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1" workbookViewId="0">
      <selection activeCell="B24" sqref="B24"/>
    </sheetView>
  </sheetViews>
  <sheetFormatPr defaultRowHeight="13.2"/>
  <cols>
    <col min="1" max="1" width="7.6640625" customWidth="1"/>
    <col min="2" max="2" width="47.77734375" customWidth="1"/>
    <col min="3" max="3" width="24.21875" customWidth="1"/>
    <col min="4" max="4" width="23.33203125" customWidth="1"/>
    <col min="5" max="5" width="18.6640625" customWidth="1"/>
    <col min="6" max="6" width="18.33203125" style="26" customWidth="1"/>
  </cols>
  <sheetData>
    <row r="1" spans="1:6" ht="18">
      <c r="A1" s="9" t="s">
        <v>1</v>
      </c>
      <c r="C1" s="143" t="s">
        <v>83</v>
      </c>
      <c r="D1" s="143"/>
    </row>
    <row r="2" spans="1:6" ht="17.399999999999999">
      <c r="A2" s="9" t="s">
        <v>20</v>
      </c>
    </row>
    <row r="3" spans="1:6" ht="17.399999999999999">
      <c r="A3" s="9" t="s">
        <v>163</v>
      </c>
    </row>
    <row r="4" spans="1:6" ht="17.399999999999999">
      <c r="A4" s="9"/>
    </row>
    <row r="5" spans="1:6" ht="17.399999999999999">
      <c r="A5" s="146" t="s">
        <v>91</v>
      </c>
      <c r="B5" s="146"/>
      <c r="C5" s="146"/>
      <c r="D5" s="146"/>
    </row>
    <row r="6" spans="1:6" ht="18">
      <c r="A6" s="144" t="s">
        <v>179</v>
      </c>
      <c r="B6" s="144"/>
      <c r="C6" s="144"/>
      <c r="D6" s="144"/>
      <c r="E6" s="35"/>
      <c r="F6" s="46"/>
    </row>
    <row r="7" spans="1:6" ht="18">
      <c r="A7" s="43"/>
      <c r="B7" s="41"/>
      <c r="C7" s="41"/>
      <c r="D7" s="41"/>
    </row>
    <row r="8" spans="1:6" ht="18">
      <c r="A8" s="38"/>
      <c r="B8" s="39"/>
      <c r="C8" s="38"/>
      <c r="D8" s="40" t="s">
        <v>11</v>
      </c>
    </row>
    <row r="9" spans="1:6" ht="17.399999999999999">
      <c r="A9" s="147" t="s">
        <v>87</v>
      </c>
      <c r="B9" s="149" t="s">
        <v>61</v>
      </c>
      <c r="C9" s="151" t="s">
        <v>88</v>
      </c>
      <c r="D9" s="152"/>
    </row>
    <row r="10" spans="1:6" ht="34.799999999999997">
      <c r="A10" s="148"/>
      <c r="B10" s="150"/>
      <c r="C10" s="93" t="s">
        <v>89</v>
      </c>
      <c r="D10" s="93" t="s">
        <v>90</v>
      </c>
    </row>
    <row r="11" spans="1:6" ht="17.399999999999999">
      <c r="A11" s="94"/>
      <c r="B11" s="93" t="s">
        <v>42</v>
      </c>
      <c r="C11" s="95">
        <f>C12+C31</f>
        <v>34308251000</v>
      </c>
      <c r="D11" s="95">
        <f>D12+D31</f>
        <v>5558251000</v>
      </c>
    </row>
    <row r="12" spans="1:6" ht="17.399999999999999">
      <c r="A12" s="96" t="s">
        <v>9</v>
      </c>
      <c r="B12" s="97" t="s">
        <v>43</v>
      </c>
      <c r="C12" s="98">
        <f>C13+C17+C18+C19+C20+C25+C28+C29+C30</f>
        <v>28865000000</v>
      </c>
      <c r="D12" s="98">
        <f>D13+D17+D18+D19+D20+D25+D28+D29+D30</f>
        <v>115000000</v>
      </c>
    </row>
    <row r="13" spans="1:6" ht="17.399999999999999">
      <c r="A13" s="99">
        <v>1</v>
      </c>
      <c r="B13" s="100" t="s">
        <v>44</v>
      </c>
      <c r="C13" s="101">
        <f>C14+C15+C16</f>
        <v>270000000</v>
      </c>
      <c r="D13" s="101">
        <f>SUM(D15:D16)</f>
        <v>45000000</v>
      </c>
    </row>
    <row r="14" spans="1:6" ht="18">
      <c r="A14" s="99" t="s">
        <v>14</v>
      </c>
      <c r="B14" s="113" t="s">
        <v>173</v>
      </c>
      <c r="C14" s="139">
        <v>70000000</v>
      </c>
      <c r="D14" s="139"/>
    </row>
    <row r="15" spans="1:6" ht="18">
      <c r="A15" s="102" t="s">
        <v>14</v>
      </c>
      <c r="B15" s="103" t="s">
        <v>45</v>
      </c>
      <c r="C15" s="104">
        <v>45000000</v>
      </c>
      <c r="D15" s="104">
        <f>C15</f>
        <v>45000000</v>
      </c>
    </row>
    <row r="16" spans="1:6" ht="18">
      <c r="A16" s="102" t="s">
        <v>14</v>
      </c>
      <c r="B16" s="103" t="s">
        <v>46</v>
      </c>
      <c r="C16" s="104">
        <v>155000000</v>
      </c>
      <c r="D16" s="104"/>
    </row>
    <row r="17" spans="1:4" ht="17.399999999999999">
      <c r="A17" s="105">
        <v>2</v>
      </c>
      <c r="B17" s="106" t="s">
        <v>174</v>
      </c>
      <c r="C17" s="98">
        <v>20000000</v>
      </c>
      <c r="D17" s="98">
        <v>20000000</v>
      </c>
    </row>
    <row r="18" spans="1:4" ht="17.399999999999999">
      <c r="A18" s="96">
        <v>3</v>
      </c>
      <c r="B18" s="106" t="s">
        <v>47</v>
      </c>
      <c r="C18" s="98">
        <v>950000000</v>
      </c>
      <c r="D18" s="98"/>
    </row>
    <row r="19" spans="1:4" ht="17.399999999999999">
      <c r="A19" s="96">
        <v>4</v>
      </c>
      <c r="B19" s="106" t="s">
        <v>48</v>
      </c>
      <c r="C19" s="98">
        <v>450000000</v>
      </c>
      <c r="D19" s="98"/>
    </row>
    <row r="20" spans="1:4" ht="17.399999999999999">
      <c r="A20" s="96">
        <v>6</v>
      </c>
      <c r="B20" s="106" t="s">
        <v>175</v>
      </c>
      <c r="C20" s="98">
        <f>SUM(C21:C24)</f>
        <v>25655000000</v>
      </c>
      <c r="D20" s="98">
        <f>D21</f>
        <v>0</v>
      </c>
    </row>
    <row r="21" spans="1:4" ht="18">
      <c r="A21" s="102" t="s">
        <v>14</v>
      </c>
      <c r="B21" s="103" t="s">
        <v>76</v>
      </c>
      <c r="C21" s="107">
        <f>15000000+22000000000</f>
        <v>22015000000</v>
      </c>
      <c r="D21" s="107"/>
    </row>
    <row r="22" spans="1:4" ht="18">
      <c r="A22" s="102"/>
      <c r="B22" s="103" t="s">
        <v>176</v>
      </c>
      <c r="C22" s="107">
        <f>760000000+70000000</f>
        <v>830000000</v>
      </c>
      <c r="D22" s="107"/>
    </row>
    <row r="23" spans="1:4" ht="18">
      <c r="A23" s="102"/>
      <c r="B23" s="103" t="s">
        <v>177</v>
      </c>
      <c r="C23" s="107">
        <v>2800000000</v>
      </c>
      <c r="D23" s="107"/>
    </row>
    <row r="24" spans="1:4" ht="18">
      <c r="A24" s="102"/>
      <c r="B24" s="103" t="s">
        <v>178</v>
      </c>
      <c r="C24" s="107">
        <v>10000000</v>
      </c>
      <c r="D24" s="107"/>
    </row>
    <row r="25" spans="1:4" ht="17.399999999999999">
      <c r="A25" s="96">
        <v>7</v>
      </c>
      <c r="B25" s="106" t="s">
        <v>49</v>
      </c>
      <c r="C25" s="98">
        <f t="shared" ref="C25:D25" si="0">C26+C27</f>
        <v>960000000</v>
      </c>
      <c r="D25" s="98">
        <f t="shared" si="0"/>
        <v>30000000</v>
      </c>
    </row>
    <row r="26" spans="1:4" ht="18">
      <c r="A26" s="102" t="s">
        <v>14</v>
      </c>
      <c r="B26" s="103" t="s">
        <v>50</v>
      </c>
      <c r="C26" s="104">
        <v>60000000</v>
      </c>
      <c r="D26" s="104">
        <f>C26*50%</f>
        <v>30000000</v>
      </c>
    </row>
    <row r="27" spans="1:4" ht="18">
      <c r="A27" s="102" t="s">
        <v>14</v>
      </c>
      <c r="B27" s="103" t="s">
        <v>51</v>
      </c>
      <c r="C27" s="104">
        <v>900000000</v>
      </c>
      <c r="D27" s="104"/>
    </row>
    <row r="28" spans="1:4" ht="17.399999999999999">
      <c r="A28" s="105">
        <v>8</v>
      </c>
      <c r="B28" s="106" t="s">
        <v>52</v>
      </c>
      <c r="C28" s="98">
        <v>200000000</v>
      </c>
      <c r="D28" s="98">
        <v>20000000</v>
      </c>
    </row>
    <row r="29" spans="1:4" ht="17.399999999999999">
      <c r="A29" s="96">
        <v>9</v>
      </c>
      <c r="B29" s="106" t="s">
        <v>53</v>
      </c>
      <c r="C29" s="98">
        <v>10000000</v>
      </c>
      <c r="D29" s="98"/>
    </row>
    <row r="30" spans="1:4" ht="17.399999999999999">
      <c r="A30" s="96">
        <v>10</v>
      </c>
      <c r="B30" s="106" t="s">
        <v>54</v>
      </c>
      <c r="C30" s="98">
        <v>350000000</v>
      </c>
      <c r="D30" s="98"/>
    </row>
    <row r="31" spans="1:4" ht="17.399999999999999">
      <c r="A31" s="96" t="s">
        <v>10</v>
      </c>
      <c r="B31" s="106" t="s">
        <v>55</v>
      </c>
      <c r="C31" s="108">
        <f>C32+C33</f>
        <v>5443251000</v>
      </c>
      <c r="D31" s="108">
        <f>D32+D33</f>
        <v>5443251000</v>
      </c>
    </row>
    <row r="32" spans="1:4" ht="18">
      <c r="A32" s="109">
        <v>1</v>
      </c>
      <c r="B32" s="110" t="s">
        <v>56</v>
      </c>
      <c r="C32" s="111">
        <f>D32</f>
        <v>5239151000</v>
      </c>
      <c r="D32" s="111">
        <v>5239151000</v>
      </c>
    </row>
    <row r="33" spans="1:4" ht="18">
      <c r="A33" s="112">
        <v>2</v>
      </c>
      <c r="B33" s="113" t="s">
        <v>57</v>
      </c>
      <c r="C33" s="111">
        <v>204100000</v>
      </c>
      <c r="D33" s="111">
        <v>204100000</v>
      </c>
    </row>
    <row r="34" spans="1:4" ht="18">
      <c r="A34" s="36"/>
      <c r="B34" s="36"/>
      <c r="C34" s="36"/>
      <c r="D34" s="36"/>
    </row>
    <row r="35" spans="1:4" ht="18">
      <c r="A35" s="36"/>
      <c r="B35" s="36"/>
      <c r="C35" s="36"/>
      <c r="D35" s="36"/>
    </row>
    <row r="36" spans="1:4" ht="17.399999999999999">
      <c r="A36" s="37"/>
      <c r="B36" s="37"/>
      <c r="C36" s="37"/>
      <c r="D36" s="37"/>
    </row>
    <row r="37" spans="1:4" ht="17.399999999999999">
      <c r="B37" s="37"/>
      <c r="C37" s="145"/>
      <c r="D37" s="145"/>
    </row>
  </sheetData>
  <mergeCells count="7">
    <mergeCell ref="C1:D1"/>
    <mergeCell ref="A6:D6"/>
    <mergeCell ref="C37:D37"/>
    <mergeCell ref="A5:D5"/>
    <mergeCell ref="A9:A10"/>
    <mergeCell ref="B9:B10"/>
    <mergeCell ref="C9:D9"/>
  </mergeCells>
  <pageMargins left="0.56999999999999995" right="0.22" top="0.44" bottom="0.28999999999999998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1" workbookViewId="0">
      <selection activeCell="C13" sqref="C13"/>
    </sheetView>
  </sheetViews>
  <sheetFormatPr defaultRowHeight="13.2"/>
  <cols>
    <col min="1" max="1" width="11.5546875" customWidth="1"/>
    <col min="2" max="2" width="26.88671875" customWidth="1"/>
    <col min="3" max="3" width="18.6640625" customWidth="1"/>
    <col min="4" max="4" width="30.5546875" customWidth="1"/>
    <col min="5" max="5" width="20.5546875" customWidth="1"/>
    <col min="6" max="6" width="15.88671875" customWidth="1"/>
  </cols>
  <sheetData>
    <row r="1" spans="1:6" ht="18">
      <c r="A1" s="9" t="s">
        <v>1</v>
      </c>
      <c r="B1" s="17"/>
      <c r="C1" s="18"/>
      <c r="D1" s="143" t="s">
        <v>82</v>
      </c>
      <c r="E1" s="143"/>
    </row>
    <row r="2" spans="1:6" ht="18">
      <c r="A2" s="9" t="s">
        <v>20</v>
      </c>
      <c r="B2" s="17"/>
      <c r="C2" s="18"/>
      <c r="D2" s="17"/>
      <c r="E2" s="18"/>
    </row>
    <row r="3" spans="1:6" ht="18">
      <c r="A3" s="9" t="s">
        <v>163</v>
      </c>
      <c r="B3" s="17"/>
      <c r="C3" s="18"/>
      <c r="D3" s="17"/>
      <c r="E3" s="18"/>
    </row>
    <row r="4" spans="1:6" ht="18">
      <c r="A4" s="9"/>
      <c r="B4" s="17"/>
      <c r="C4" s="18"/>
      <c r="D4" s="17"/>
      <c r="E4" s="18"/>
    </row>
    <row r="5" spans="1:6" ht="17.399999999999999">
      <c r="A5" s="141" t="s">
        <v>161</v>
      </c>
      <c r="B5" s="141"/>
      <c r="C5" s="141"/>
      <c r="D5" s="141"/>
      <c r="E5" s="141"/>
    </row>
    <row r="6" spans="1:6" ht="18">
      <c r="A6" s="144" t="s">
        <v>193</v>
      </c>
      <c r="B6" s="144"/>
      <c r="C6" s="144"/>
      <c r="D6" s="144"/>
      <c r="E6" s="144"/>
    </row>
    <row r="7" spans="1:6" ht="18">
      <c r="A7" s="16"/>
      <c r="B7" s="24"/>
      <c r="C7" s="24"/>
      <c r="D7" s="24"/>
      <c r="E7" s="20"/>
    </row>
    <row r="8" spans="1:6" ht="18">
      <c r="A8" s="17"/>
      <c r="B8" s="159"/>
      <c r="C8" s="159"/>
      <c r="D8" s="159"/>
      <c r="E8" s="19" t="s">
        <v>11</v>
      </c>
    </row>
    <row r="9" spans="1:6" s="65" customFormat="1" ht="15.6">
      <c r="A9" s="157" t="s">
        <v>61</v>
      </c>
      <c r="B9" s="158"/>
      <c r="C9" s="66" t="s">
        <v>27</v>
      </c>
      <c r="D9" s="44" t="s">
        <v>62</v>
      </c>
      <c r="E9" s="67" t="s">
        <v>27</v>
      </c>
    </row>
    <row r="10" spans="1:6" s="65" customFormat="1" ht="15.6">
      <c r="A10" s="157" t="s">
        <v>12</v>
      </c>
      <c r="B10" s="158"/>
      <c r="C10" s="21" t="s">
        <v>58</v>
      </c>
      <c r="D10" s="22" t="s">
        <v>59</v>
      </c>
      <c r="E10" s="21" t="s">
        <v>60</v>
      </c>
    </row>
    <row r="11" spans="1:6" s="65" customFormat="1" ht="19.2" customHeight="1">
      <c r="A11" s="157" t="s">
        <v>63</v>
      </c>
      <c r="B11" s="158"/>
      <c r="C11" s="21">
        <f>C12+C14</f>
        <v>5558251000</v>
      </c>
      <c r="D11" s="22" t="s">
        <v>68</v>
      </c>
      <c r="E11" s="68">
        <f>E13+E16+E17-E12</f>
        <v>5558251000</v>
      </c>
      <c r="F11" s="69"/>
    </row>
    <row r="12" spans="1:6" s="65" customFormat="1" ht="32.4" customHeight="1">
      <c r="A12" s="70" t="s">
        <v>64</v>
      </c>
      <c r="B12" s="70"/>
      <c r="C12" s="68">
        <f>'phục lục 2'!D12</f>
        <v>115000000</v>
      </c>
      <c r="D12" s="132" t="s">
        <v>160</v>
      </c>
      <c r="E12" s="48">
        <f>'phụ lục 3'!E11</f>
        <v>100788000</v>
      </c>
    </row>
    <row r="13" spans="1:6" s="65" customFormat="1" ht="24" customHeight="1">
      <c r="A13" s="70" t="s">
        <v>65</v>
      </c>
      <c r="B13" s="70"/>
      <c r="C13" s="68">
        <v>0</v>
      </c>
      <c r="D13" s="70" t="s">
        <v>69</v>
      </c>
      <c r="E13" s="68">
        <f>E14+E15</f>
        <v>5368168000</v>
      </c>
    </row>
    <row r="14" spans="1:6" s="65" customFormat="1" ht="27.6" customHeight="1">
      <c r="A14" s="160" t="s">
        <v>66</v>
      </c>
      <c r="B14" s="161"/>
      <c r="C14" s="68">
        <f>C15+C16</f>
        <v>5443251000</v>
      </c>
      <c r="D14" s="71" t="s">
        <v>70</v>
      </c>
      <c r="E14" s="72">
        <f>'phụ lục 3'!E12</f>
        <v>4161719000</v>
      </c>
    </row>
    <row r="15" spans="1:6" s="65" customFormat="1" ht="26.4" customHeight="1">
      <c r="A15" s="155" t="s">
        <v>80</v>
      </c>
      <c r="B15" s="156"/>
      <c r="C15" s="72">
        <f>'phục lục 2'!D32</f>
        <v>5239151000</v>
      </c>
      <c r="D15" s="71" t="s">
        <v>71</v>
      </c>
      <c r="E15" s="72">
        <f>'phụ lục 3'!E35</f>
        <v>1206449000</v>
      </c>
      <c r="F15" s="69"/>
    </row>
    <row r="16" spans="1:6" s="65" customFormat="1" ht="25.2" customHeight="1">
      <c r="A16" s="155" t="s">
        <v>81</v>
      </c>
      <c r="B16" s="156"/>
      <c r="C16" s="72">
        <f>'phục lục 2'!D33</f>
        <v>204100000</v>
      </c>
      <c r="D16" s="70" t="s">
        <v>72</v>
      </c>
      <c r="E16" s="68">
        <f>'phụ lục 3'!E87</f>
        <v>110871000</v>
      </c>
    </row>
    <row r="17" spans="1:5" s="65" customFormat="1" ht="31.8" customHeight="1">
      <c r="A17" s="153" t="s">
        <v>67</v>
      </c>
      <c r="B17" s="154"/>
      <c r="C17" s="68"/>
      <c r="D17" s="73" t="s">
        <v>79</v>
      </c>
      <c r="E17" s="68">
        <f>'phụ lục 3'!E86</f>
        <v>180000000</v>
      </c>
    </row>
    <row r="18" spans="1:5" ht="15">
      <c r="A18" s="23"/>
      <c r="B18" s="23"/>
      <c r="C18" s="23"/>
      <c r="D18" s="23"/>
      <c r="E18" s="23"/>
    </row>
    <row r="19" spans="1:5" ht="18">
      <c r="A19" s="6"/>
      <c r="B19" s="6"/>
      <c r="C19" s="162"/>
      <c r="D19" s="162"/>
      <c r="E19" s="162"/>
    </row>
    <row r="20" spans="1:5" ht="17.399999999999999">
      <c r="A20" s="145"/>
      <c r="B20" s="145"/>
      <c r="C20" s="145"/>
      <c r="D20" s="145"/>
      <c r="E20" s="145"/>
    </row>
    <row r="21" spans="1:5" ht="18">
      <c r="A21" s="6"/>
      <c r="B21" s="6"/>
      <c r="C21" s="6"/>
      <c r="D21" s="6"/>
    </row>
    <row r="22" spans="1:5" ht="18">
      <c r="A22" s="6"/>
      <c r="B22" s="6"/>
      <c r="C22" s="6"/>
      <c r="D22" s="6"/>
    </row>
    <row r="23" spans="1:5" ht="18">
      <c r="A23" s="6"/>
      <c r="B23" s="6"/>
      <c r="C23" s="6"/>
      <c r="D23" s="6"/>
    </row>
    <row r="24" spans="1:5" ht="17.399999999999999">
      <c r="A24" s="8"/>
      <c r="B24" s="8"/>
      <c r="C24" s="8"/>
      <c r="D24" s="15"/>
    </row>
    <row r="25" spans="1:5" ht="18">
      <c r="A25" s="6"/>
      <c r="B25" s="6"/>
      <c r="C25" s="6"/>
      <c r="D25" s="6"/>
    </row>
    <row r="26" spans="1:5" ht="17.399999999999999">
      <c r="A26" s="145"/>
      <c r="B26" s="145"/>
      <c r="C26" s="145"/>
      <c r="D26" s="145"/>
      <c r="E26" s="145"/>
    </row>
  </sheetData>
  <mergeCells count="16">
    <mergeCell ref="A20:B20"/>
    <mergeCell ref="C19:E19"/>
    <mergeCell ref="C20:E20"/>
    <mergeCell ref="C26:E26"/>
    <mergeCell ref="A26:B26"/>
    <mergeCell ref="D1:E1"/>
    <mergeCell ref="A17:B17"/>
    <mergeCell ref="A16:B16"/>
    <mergeCell ref="A5:E5"/>
    <mergeCell ref="A10:B10"/>
    <mergeCell ref="B8:D8"/>
    <mergeCell ref="A11:B11"/>
    <mergeCell ref="A14:B14"/>
    <mergeCell ref="A15:B15"/>
    <mergeCell ref="A6:E6"/>
    <mergeCell ref="A9:B9"/>
  </mergeCells>
  <pageMargins left="0.4" right="0.24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81" zoomScale="120" zoomScaleNormal="120" workbookViewId="0">
      <selection activeCell="D88" sqref="D88"/>
    </sheetView>
  </sheetViews>
  <sheetFormatPr defaultRowHeight="13.2"/>
  <cols>
    <col min="1" max="1" width="6.33203125" customWidth="1"/>
    <col min="2" max="2" width="46.88671875" customWidth="1"/>
    <col min="3" max="3" width="18.21875" customWidth="1"/>
    <col min="4" max="4" width="15" customWidth="1"/>
    <col min="5" max="5" width="19" customWidth="1"/>
    <col min="7" max="7" width="15.21875" style="26" customWidth="1"/>
    <col min="8" max="8" width="11.21875" style="26" bestFit="1" customWidth="1"/>
  </cols>
  <sheetData>
    <row r="1" spans="1:5" ht="18">
      <c r="A1" s="9" t="s">
        <v>1</v>
      </c>
      <c r="C1" s="143" t="s">
        <v>84</v>
      </c>
      <c r="D1" s="143"/>
      <c r="E1" s="143"/>
    </row>
    <row r="2" spans="1:5" ht="17.399999999999999">
      <c r="A2" s="9" t="s">
        <v>20</v>
      </c>
    </row>
    <row r="3" spans="1:5" ht="17.399999999999999">
      <c r="A3" s="9" t="s">
        <v>163</v>
      </c>
    </row>
    <row r="4" spans="1:5" ht="17.399999999999999">
      <c r="A4" s="9"/>
    </row>
    <row r="5" spans="1:5" ht="17.399999999999999">
      <c r="A5" s="170" t="s">
        <v>162</v>
      </c>
      <c r="B5" s="170"/>
      <c r="C5" s="170"/>
      <c r="D5" s="170"/>
      <c r="E5" s="170"/>
    </row>
    <row r="6" spans="1:5" ht="18">
      <c r="A6" s="144" t="s">
        <v>164</v>
      </c>
      <c r="B6" s="144"/>
      <c r="C6" s="144"/>
      <c r="D6" s="144"/>
      <c r="E6" s="144"/>
    </row>
    <row r="7" spans="1:5" ht="18">
      <c r="A7" s="33"/>
      <c r="B7" s="34"/>
      <c r="C7" s="45"/>
      <c r="D7" s="45"/>
      <c r="E7" s="34" t="s">
        <v>11</v>
      </c>
    </row>
    <row r="8" spans="1:5" ht="15.6">
      <c r="A8" s="166" t="s">
        <v>92</v>
      </c>
      <c r="B8" s="168" t="s">
        <v>93</v>
      </c>
      <c r="C8" s="163" t="s">
        <v>94</v>
      </c>
      <c r="D8" s="164"/>
      <c r="E8" s="165"/>
    </row>
    <row r="9" spans="1:5" ht="31.2">
      <c r="A9" s="167"/>
      <c r="B9" s="169"/>
      <c r="C9" s="138" t="s">
        <v>158</v>
      </c>
      <c r="D9" s="88" t="s">
        <v>13</v>
      </c>
      <c r="E9" s="89" t="s">
        <v>159</v>
      </c>
    </row>
    <row r="10" spans="1:5" ht="15.6">
      <c r="A10" s="114"/>
      <c r="B10" s="47" t="s">
        <v>95</v>
      </c>
      <c r="C10" s="115">
        <f>C12+C35+C86+C87-C11</f>
        <v>5558251000</v>
      </c>
      <c r="D10" s="42"/>
      <c r="E10" s="115">
        <f>E12+E35+E86+E87-E11</f>
        <v>5558251000</v>
      </c>
    </row>
    <row r="11" spans="1:5" ht="16.2">
      <c r="A11" s="116" t="s">
        <v>96</v>
      </c>
      <c r="B11" s="117" t="s">
        <v>75</v>
      </c>
      <c r="C11" s="118">
        <f>(C38+C39+C41+C50+C55+C59+C60+C61+C66+C67+C68+C71+C72+C73+C74+C76+C78+C23)*10%-400</f>
        <v>100788000</v>
      </c>
      <c r="D11" s="42"/>
      <c r="E11" s="118">
        <f>(E38+E39+E41+E50+E55+E59+E60+E61+E66+E67+E68+E71+E72+E73+E74+E76+E78+E23)*10%-400</f>
        <v>100788000</v>
      </c>
    </row>
    <row r="12" spans="1:5" ht="15.6">
      <c r="A12" s="50" t="s">
        <v>9</v>
      </c>
      <c r="B12" s="92" t="s">
        <v>97</v>
      </c>
      <c r="C12" s="115">
        <f>C13+C23</f>
        <v>4161719000</v>
      </c>
      <c r="D12" s="42"/>
      <c r="E12" s="115">
        <f>E13+E23</f>
        <v>4161719000</v>
      </c>
    </row>
    <row r="13" spans="1:5" ht="16.2">
      <c r="A13" s="116">
        <v>1</v>
      </c>
      <c r="B13" s="117" t="s">
        <v>98</v>
      </c>
      <c r="C13" s="115">
        <f>C14+C17</f>
        <v>3677719000</v>
      </c>
      <c r="D13" s="42"/>
      <c r="E13" s="115">
        <f>E14+E17</f>
        <v>3677719000</v>
      </c>
    </row>
    <row r="14" spans="1:5" ht="31.2">
      <c r="A14" s="119">
        <v>1.1000000000000001</v>
      </c>
      <c r="B14" s="120" t="s">
        <v>199</v>
      </c>
      <c r="C14" s="53">
        <f>C15+C16</f>
        <v>2381441000</v>
      </c>
      <c r="D14" s="49"/>
      <c r="E14" s="53">
        <f>E15+E16</f>
        <v>2381441000</v>
      </c>
    </row>
    <row r="15" spans="1:5" ht="27.6">
      <c r="A15" s="119" t="s">
        <v>165</v>
      </c>
      <c r="B15" s="133" t="s">
        <v>196</v>
      </c>
      <c r="C15" s="55">
        <v>1966931000</v>
      </c>
      <c r="D15" s="52"/>
      <c r="E15" s="55">
        <v>1966931000</v>
      </c>
    </row>
    <row r="16" spans="1:5" ht="27.6">
      <c r="A16" s="119" t="s">
        <v>165</v>
      </c>
      <c r="B16" s="133" t="s">
        <v>195</v>
      </c>
      <c r="C16" s="55">
        <v>414510000</v>
      </c>
      <c r="D16" s="52"/>
      <c r="E16" s="55">
        <v>414510000</v>
      </c>
    </row>
    <row r="17" spans="1:5" ht="31.2">
      <c r="A17" s="119">
        <v>1.2</v>
      </c>
      <c r="B17" s="52" t="s">
        <v>99</v>
      </c>
      <c r="C17" s="53">
        <f>C18+C21+C22</f>
        <v>1296278000</v>
      </c>
      <c r="D17" s="54"/>
      <c r="E17" s="53">
        <f>E18+E21+E22</f>
        <v>1296278000</v>
      </c>
    </row>
    <row r="18" spans="1:5" ht="31.2">
      <c r="A18" s="121" t="s">
        <v>100</v>
      </c>
      <c r="B18" s="54" t="s">
        <v>101</v>
      </c>
      <c r="C18" s="55">
        <v>1119778000</v>
      </c>
      <c r="D18" s="54"/>
      <c r="E18" s="55">
        <v>1119778000</v>
      </c>
    </row>
    <row r="19" spans="1:5" ht="27.6">
      <c r="A19" s="121" t="s">
        <v>166</v>
      </c>
      <c r="B19" s="134" t="s">
        <v>167</v>
      </c>
      <c r="C19" s="135">
        <v>942398000</v>
      </c>
      <c r="D19" s="54"/>
      <c r="E19" s="135">
        <v>942398000</v>
      </c>
    </row>
    <row r="20" spans="1:5" ht="41.4">
      <c r="A20" s="121" t="s">
        <v>166</v>
      </c>
      <c r="B20" s="134" t="s">
        <v>168</v>
      </c>
      <c r="C20" s="135">
        <v>177380000</v>
      </c>
      <c r="D20" s="56"/>
      <c r="E20" s="135">
        <v>177380000</v>
      </c>
    </row>
    <row r="21" spans="1:5" ht="31.2">
      <c r="A21" s="121" t="s">
        <v>14</v>
      </c>
      <c r="B21" s="56" t="s">
        <v>169</v>
      </c>
      <c r="C21" s="55">
        <v>1500000</v>
      </c>
      <c r="D21" s="57"/>
      <c r="E21" s="55">
        <v>1500000</v>
      </c>
    </row>
    <row r="22" spans="1:5" ht="31.2">
      <c r="A22" s="121" t="s">
        <v>14</v>
      </c>
      <c r="B22" s="57" t="s">
        <v>102</v>
      </c>
      <c r="C22" s="55">
        <f>25000000*7</f>
        <v>175000000</v>
      </c>
      <c r="D22" s="58"/>
      <c r="E22" s="55">
        <f>25000000*7</f>
        <v>175000000</v>
      </c>
    </row>
    <row r="23" spans="1:5" ht="15.6">
      <c r="A23" s="59">
        <v>2</v>
      </c>
      <c r="B23" s="64" t="s">
        <v>103</v>
      </c>
      <c r="C23" s="53">
        <f>SUM(C25:C34)</f>
        <v>484000000</v>
      </c>
      <c r="D23" s="60"/>
      <c r="E23" s="53">
        <f>SUM(E25:E34)</f>
        <v>484000000</v>
      </c>
    </row>
    <row r="24" spans="1:5" ht="15.6">
      <c r="A24" s="59" t="s">
        <v>14</v>
      </c>
      <c r="B24" s="64" t="s">
        <v>104</v>
      </c>
      <c r="C24" s="53">
        <v>20000000</v>
      </c>
      <c r="D24" s="61"/>
      <c r="E24" s="53">
        <v>20000000</v>
      </c>
    </row>
    <row r="25" spans="1:5" ht="15.6">
      <c r="A25" s="59" t="s">
        <v>14</v>
      </c>
      <c r="B25" s="64" t="s">
        <v>105</v>
      </c>
      <c r="C25" s="53">
        <v>5000000</v>
      </c>
      <c r="D25" s="60"/>
      <c r="E25" s="53">
        <v>5000000</v>
      </c>
    </row>
    <row r="26" spans="1:5" ht="46.8">
      <c r="A26" s="59" t="s">
        <v>14</v>
      </c>
      <c r="B26" s="136" t="s">
        <v>106</v>
      </c>
      <c r="C26" s="53">
        <v>10000000</v>
      </c>
      <c r="D26" s="87"/>
      <c r="E26" s="53">
        <v>10000000</v>
      </c>
    </row>
    <row r="27" spans="1:5" ht="15.6">
      <c r="A27" s="59" t="s">
        <v>14</v>
      </c>
      <c r="B27" s="64" t="s">
        <v>107</v>
      </c>
      <c r="C27" s="53">
        <v>353000000</v>
      </c>
      <c r="D27" s="62"/>
      <c r="E27" s="53">
        <v>353000000</v>
      </c>
    </row>
    <row r="28" spans="1:5" ht="15.6">
      <c r="A28" s="59" t="s">
        <v>14</v>
      </c>
      <c r="B28" s="64" t="s">
        <v>108</v>
      </c>
      <c r="C28" s="53">
        <v>10000000</v>
      </c>
      <c r="D28" s="62"/>
      <c r="E28" s="53">
        <v>10000000</v>
      </c>
    </row>
    <row r="29" spans="1:5" ht="15.6">
      <c r="A29" s="59" t="s">
        <v>14</v>
      </c>
      <c r="B29" s="64" t="s">
        <v>109</v>
      </c>
      <c r="C29" s="53">
        <v>13000000</v>
      </c>
      <c r="D29" s="60"/>
      <c r="E29" s="53">
        <v>13000000</v>
      </c>
    </row>
    <row r="30" spans="1:5" ht="15.6">
      <c r="A30" s="59" t="s">
        <v>14</v>
      </c>
      <c r="B30" s="64" t="s">
        <v>110</v>
      </c>
      <c r="C30" s="53">
        <v>10000000</v>
      </c>
      <c r="D30" s="60"/>
      <c r="E30" s="53">
        <v>10000000</v>
      </c>
    </row>
    <row r="31" spans="1:5" ht="15.6">
      <c r="A31" s="59" t="s">
        <v>14</v>
      </c>
      <c r="B31" s="64" t="s">
        <v>111</v>
      </c>
      <c r="C31" s="53">
        <v>10000000</v>
      </c>
      <c r="D31" s="60"/>
      <c r="E31" s="53">
        <v>10000000</v>
      </c>
    </row>
    <row r="32" spans="1:5" ht="15.6">
      <c r="A32" s="59" t="s">
        <v>14</v>
      </c>
      <c r="B32" s="64" t="s">
        <v>112</v>
      </c>
      <c r="C32" s="53">
        <v>13000000</v>
      </c>
      <c r="D32" s="60"/>
      <c r="E32" s="53">
        <v>13000000</v>
      </c>
    </row>
    <row r="33" spans="1:5" ht="15.6">
      <c r="A33" s="59" t="s">
        <v>14</v>
      </c>
      <c r="B33" s="64" t="s">
        <v>113</v>
      </c>
      <c r="C33" s="53">
        <v>50000000</v>
      </c>
      <c r="D33" s="60"/>
      <c r="E33" s="53">
        <v>50000000</v>
      </c>
    </row>
    <row r="34" spans="1:5" ht="15.6">
      <c r="A34" s="59" t="s">
        <v>14</v>
      </c>
      <c r="B34" s="64" t="s">
        <v>114</v>
      </c>
      <c r="C34" s="53">
        <v>10000000</v>
      </c>
      <c r="D34" s="60"/>
      <c r="E34" s="53">
        <v>10000000</v>
      </c>
    </row>
    <row r="35" spans="1:5" ht="15.6">
      <c r="A35" s="63" t="s">
        <v>10</v>
      </c>
      <c r="B35" s="122" t="s">
        <v>115</v>
      </c>
      <c r="C35" s="48">
        <f>C36+C38+C39+C41+C44</f>
        <v>1206449000</v>
      </c>
      <c r="D35" s="61"/>
      <c r="E35" s="48">
        <f>E36+E38+E39+E41+E44</f>
        <v>1206449000</v>
      </c>
    </row>
    <row r="36" spans="1:5" ht="15.6">
      <c r="A36" s="50">
        <v>1</v>
      </c>
      <c r="B36" s="92" t="s">
        <v>13</v>
      </c>
      <c r="C36" s="115">
        <f t="shared" ref="C36:E36" si="0">C37</f>
        <v>20000000</v>
      </c>
      <c r="D36" s="58"/>
      <c r="E36" s="115">
        <f t="shared" si="0"/>
        <v>20000000</v>
      </c>
    </row>
    <row r="37" spans="1:5" ht="15.6">
      <c r="A37" s="119" t="s">
        <v>14</v>
      </c>
      <c r="B37" s="120" t="s">
        <v>116</v>
      </c>
      <c r="C37" s="123">
        <v>20000000</v>
      </c>
      <c r="D37" s="58"/>
      <c r="E37" s="123">
        <v>20000000</v>
      </c>
    </row>
    <row r="38" spans="1:5" ht="15.6">
      <c r="A38" s="63">
        <v>2</v>
      </c>
      <c r="B38" s="51" t="s">
        <v>117</v>
      </c>
      <c r="C38" s="48">
        <v>35000000</v>
      </c>
      <c r="D38" s="51"/>
      <c r="E38" s="48">
        <v>35000000</v>
      </c>
    </row>
    <row r="39" spans="1:5" ht="16.2">
      <c r="A39" s="63">
        <v>3</v>
      </c>
      <c r="B39" s="51" t="s">
        <v>118</v>
      </c>
      <c r="C39" s="48">
        <f>C40</f>
        <v>41000000</v>
      </c>
      <c r="D39" s="91"/>
      <c r="E39" s="48">
        <f>E40</f>
        <v>41000000</v>
      </c>
    </row>
    <row r="40" spans="1:5" ht="15.6">
      <c r="A40" s="119" t="s">
        <v>14</v>
      </c>
      <c r="B40" s="52" t="s">
        <v>15</v>
      </c>
      <c r="C40" s="53">
        <v>41000000</v>
      </c>
      <c r="D40" s="131"/>
      <c r="E40" s="53">
        <v>41000000</v>
      </c>
    </row>
    <row r="41" spans="1:5" ht="15.6">
      <c r="A41" s="124">
        <v>4</v>
      </c>
      <c r="B41" s="51" t="s">
        <v>119</v>
      </c>
      <c r="C41" s="115">
        <f t="shared" ref="C41:E41" si="1">SUM(C42:C43)</f>
        <v>25000000</v>
      </c>
      <c r="D41" s="131"/>
      <c r="E41" s="115">
        <f t="shared" si="1"/>
        <v>25000000</v>
      </c>
    </row>
    <row r="42" spans="1:5" ht="15.6">
      <c r="A42" s="119" t="s">
        <v>14</v>
      </c>
      <c r="B42" s="52" t="s">
        <v>16</v>
      </c>
      <c r="C42" s="53">
        <v>10000000</v>
      </c>
      <c r="D42" s="131"/>
      <c r="E42" s="53">
        <v>10000000</v>
      </c>
    </row>
    <row r="43" spans="1:5" ht="15.6">
      <c r="A43" s="119" t="s">
        <v>14</v>
      </c>
      <c r="B43" s="52" t="s">
        <v>17</v>
      </c>
      <c r="C43" s="53">
        <v>15000000</v>
      </c>
      <c r="D43" s="131"/>
      <c r="E43" s="53">
        <v>15000000</v>
      </c>
    </row>
    <row r="44" spans="1:5" ht="15.6">
      <c r="A44" s="125">
        <v>5</v>
      </c>
      <c r="B44" s="58" t="s">
        <v>120</v>
      </c>
      <c r="C44" s="115">
        <f>C45+C48+C55+C56+C59+C60+C61+C62+C65+C66+C67+C68+C71+C72+C73+C74+C75+C76+C77+C78+C79</f>
        <v>1085449000</v>
      </c>
      <c r="D44" s="131"/>
      <c r="E44" s="115">
        <f>E45+E48+E55+E56+E59+E60+E61+E62+E65+E66+E67+E68+E71+E72+E73+E74+E75+E76+E77+E78+E79</f>
        <v>1085449000</v>
      </c>
    </row>
    <row r="45" spans="1:5" ht="31.2">
      <c r="A45" s="119">
        <v>5.0999999999999996</v>
      </c>
      <c r="B45" s="52" t="s">
        <v>121</v>
      </c>
      <c r="C45" s="53">
        <f>C46+C47</f>
        <v>57000000</v>
      </c>
      <c r="D45" s="131"/>
      <c r="E45" s="53">
        <f>E46+E47</f>
        <v>57000000</v>
      </c>
    </row>
    <row r="46" spans="1:5" ht="15.6">
      <c r="A46" s="119" t="s">
        <v>14</v>
      </c>
      <c r="B46" s="54" t="s">
        <v>122</v>
      </c>
      <c r="C46" s="55">
        <v>20000000</v>
      </c>
      <c r="D46" s="131"/>
      <c r="E46" s="55">
        <v>20000000</v>
      </c>
    </row>
    <row r="47" spans="1:5" ht="15.6">
      <c r="A47" s="119" t="s">
        <v>14</v>
      </c>
      <c r="B47" s="54" t="s">
        <v>123</v>
      </c>
      <c r="C47" s="55">
        <f>(2*6000000)+((5*5000000))</f>
        <v>37000000</v>
      </c>
      <c r="D47" s="131"/>
      <c r="E47" s="55">
        <f>(2*6000000)+((5*5000000))</f>
        <v>37000000</v>
      </c>
    </row>
    <row r="48" spans="1:5" ht="15.6">
      <c r="A48" s="119">
        <v>5.2</v>
      </c>
      <c r="B48" s="52" t="s">
        <v>124</v>
      </c>
      <c r="C48" s="53">
        <f>C49+C50+C51+C54</f>
        <v>216003000</v>
      </c>
      <c r="D48" s="131"/>
      <c r="E48" s="53">
        <f>E49+E50+E51+E54</f>
        <v>216003000</v>
      </c>
    </row>
    <row r="49" spans="1:5" ht="15.6">
      <c r="A49" s="121" t="s">
        <v>14</v>
      </c>
      <c r="B49" s="126" t="s">
        <v>125</v>
      </c>
      <c r="C49" s="127">
        <v>71726000</v>
      </c>
      <c r="D49" s="131"/>
      <c r="E49" s="127">
        <v>71726000</v>
      </c>
    </row>
    <row r="50" spans="1:5" ht="15.6">
      <c r="A50" s="121" t="s">
        <v>14</v>
      </c>
      <c r="B50" s="126" t="s">
        <v>126</v>
      </c>
      <c r="C50" s="127">
        <v>87520000</v>
      </c>
      <c r="D50" s="131"/>
      <c r="E50" s="127">
        <v>87520000</v>
      </c>
    </row>
    <row r="51" spans="1:5" ht="15.6">
      <c r="A51" s="121" t="s">
        <v>14</v>
      </c>
      <c r="B51" s="126" t="s">
        <v>127</v>
      </c>
      <c r="C51" s="127">
        <f>C52+C53</f>
        <v>31757000</v>
      </c>
      <c r="D51" s="131"/>
      <c r="E51" s="127">
        <f>E52+E53</f>
        <v>31757000</v>
      </c>
    </row>
    <row r="52" spans="1:5" ht="15.6">
      <c r="A52" s="121" t="s">
        <v>128</v>
      </c>
      <c r="B52" s="126" t="s">
        <v>129</v>
      </c>
      <c r="C52" s="127">
        <v>19894000</v>
      </c>
      <c r="D52" s="131"/>
      <c r="E52" s="127">
        <v>19894000</v>
      </c>
    </row>
    <row r="53" spans="1:5" ht="15.6">
      <c r="A53" s="121" t="s">
        <v>128</v>
      </c>
      <c r="B53" s="126" t="s">
        <v>130</v>
      </c>
      <c r="C53" s="128">
        <v>11863000</v>
      </c>
      <c r="D53" s="131"/>
      <c r="E53" s="128">
        <v>11863000</v>
      </c>
    </row>
    <row r="54" spans="1:5" ht="15.6">
      <c r="A54" s="121" t="s">
        <v>14</v>
      </c>
      <c r="B54" s="126" t="s">
        <v>131</v>
      </c>
      <c r="C54" s="127">
        <v>25000000</v>
      </c>
      <c r="D54" s="131"/>
      <c r="E54" s="127">
        <v>25000000</v>
      </c>
    </row>
    <row r="55" spans="1:5" ht="15.6">
      <c r="A55" s="119">
        <v>5.3</v>
      </c>
      <c r="B55" s="52" t="s">
        <v>132</v>
      </c>
      <c r="C55" s="123">
        <v>114964000</v>
      </c>
      <c r="D55" s="131"/>
      <c r="E55" s="123">
        <v>114964000</v>
      </c>
    </row>
    <row r="56" spans="1:5" ht="15.6">
      <c r="A56" s="119">
        <v>5.4</v>
      </c>
      <c r="B56" s="52" t="s">
        <v>133</v>
      </c>
      <c r="C56" s="53">
        <f>C57+C58</f>
        <v>91836000</v>
      </c>
      <c r="D56" s="131"/>
      <c r="E56" s="53">
        <f>E57+E58</f>
        <v>91836000</v>
      </c>
    </row>
    <row r="57" spans="1:5" ht="15.6">
      <c r="A57" s="119" t="s">
        <v>165</v>
      </c>
      <c r="B57" s="134" t="s">
        <v>170</v>
      </c>
      <c r="C57" s="55">
        <v>75096000</v>
      </c>
      <c r="D57" s="131"/>
      <c r="E57" s="55">
        <v>75096000</v>
      </c>
    </row>
    <row r="58" spans="1:5" ht="27.6">
      <c r="A58" s="119" t="s">
        <v>165</v>
      </c>
      <c r="B58" s="134" t="s">
        <v>198</v>
      </c>
      <c r="C58" s="55">
        <v>16740000</v>
      </c>
      <c r="D58" s="131"/>
      <c r="E58" s="55">
        <v>16740000</v>
      </c>
    </row>
    <row r="59" spans="1:5" ht="15.6">
      <c r="A59" s="119">
        <v>5.5</v>
      </c>
      <c r="B59" s="52" t="s">
        <v>134</v>
      </c>
      <c r="C59" s="123">
        <f>3000000+2000000</f>
        <v>5000000</v>
      </c>
      <c r="D59" s="131"/>
      <c r="E59" s="123">
        <f>3000000+2000000</f>
        <v>5000000</v>
      </c>
    </row>
    <row r="60" spans="1:5" ht="15.6">
      <c r="A60" s="119">
        <v>5.6</v>
      </c>
      <c r="B60" s="52" t="s">
        <v>135</v>
      </c>
      <c r="C60" s="123">
        <v>5000000</v>
      </c>
      <c r="D60" s="131"/>
      <c r="E60" s="123">
        <v>5000000</v>
      </c>
    </row>
    <row r="61" spans="1:5" ht="15.6">
      <c r="A61" s="129">
        <v>5.7</v>
      </c>
      <c r="B61" s="52" t="s">
        <v>136</v>
      </c>
      <c r="C61" s="123">
        <v>2000000</v>
      </c>
      <c r="D61" s="131"/>
      <c r="E61" s="123">
        <v>2000000</v>
      </c>
    </row>
    <row r="62" spans="1:5" ht="15.6">
      <c r="A62" s="129">
        <v>5.8</v>
      </c>
      <c r="B62" s="52" t="s">
        <v>137</v>
      </c>
      <c r="C62" s="123">
        <f>C63+C64</f>
        <v>123120000</v>
      </c>
      <c r="D62" s="131"/>
      <c r="E62" s="123">
        <f>E63+E64</f>
        <v>123120000</v>
      </c>
    </row>
    <row r="63" spans="1:5" ht="15.6">
      <c r="A63" s="129" t="s">
        <v>165</v>
      </c>
      <c r="B63" s="134" t="s">
        <v>171</v>
      </c>
      <c r="C63" s="123">
        <v>101916000</v>
      </c>
      <c r="D63" s="131"/>
      <c r="E63" s="123">
        <v>101916000</v>
      </c>
    </row>
    <row r="64" spans="1:5" ht="27.6">
      <c r="A64" s="129" t="s">
        <v>165</v>
      </c>
      <c r="B64" s="134" t="s">
        <v>197</v>
      </c>
      <c r="C64" s="137">
        <v>21204000</v>
      </c>
      <c r="D64" s="131"/>
      <c r="E64" s="137">
        <v>21204000</v>
      </c>
    </row>
    <row r="65" spans="1:5" ht="15.6">
      <c r="A65" s="119">
        <v>5.9</v>
      </c>
      <c r="B65" s="52" t="s">
        <v>172</v>
      </c>
      <c r="C65" s="137">
        <f>6437000+1339000</f>
        <v>7776000</v>
      </c>
      <c r="D65" s="131"/>
      <c r="E65" s="137">
        <f>6437000+1339000</f>
        <v>7776000</v>
      </c>
    </row>
    <row r="66" spans="1:5" ht="15.6">
      <c r="A66" s="119">
        <v>5.0999999999999996</v>
      </c>
      <c r="B66" s="52" t="s">
        <v>138</v>
      </c>
      <c r="C66" s="123">
        <v>110000000</v>
      </c>
      <c r="D66" s="131"/>
      <c r="E66" s="123">
        <v>110000000</v>
      </c>
    </row>
    <row r="67" spans="1:5" ht="31.2">
      <c r="A67" s="119">
        <v>5.1100000000000003</v>
      </c>
      <c r="B67" s="52" t="s">
        <v>139</v>
      </c>
      <c r="C67" s="53">
        <v>20000000</v>
      </c>
      <c r="D67" s="131"/>
      <c r="E67" s="53">
        <v>20000000</v>
      </c>
    </row>
    <row r="68" spans="1:5" ht="15.6">
      <c r="A68" s="119">
        <v>5.12</v>
      </c>
      <c r="B68" s="52" t="s">
        <v>140</v>
      </c>
      <c r="C68" s="53">
        <v>13400000</v>
      </c>
      <c r="D68" s="131"/>
      <c r="E68" s="53">
        <v>13400000</v>
      </c>
    </row>
    <row r="69" spans="1:5" ht="31.2">
      <c r="A69" s="121" t="s">
        <v>14</v>
      </c>
      <c r="B69" s="54" t="s">
        <v>141</v>
      </c>
      <c r="C69" s="55">
        <v>5000000</v>
      </c>
      <c r="D69" s="131"/>
      <c r="E69" s="55">
        <v>5000000</v>
      </c>
    </row>
    <row r="70" spans="1:5" ht="31.2">
      <c r="A70" s="121" t="s">
        <v>14</v>
      </c>
      <c r="B70" s="54" t="s">
        <v>142</v>
      </c>
      <c r="C70" s="55">
        <v>8400000</v>
      </c>
      <c r="D70" s="131"/>
      <c r="E70" s="55">
        <v>8400000</v>
      </c>
    </row>
    <row r="71" spans="1:5" ht="15.6">
      <c r="A71" s="119">
        <v>5.13</v>
      </c>
      <c r="B71" s="52" t="s">
        <v>143</v>
      </c>
      <c r="C71" s="53">
        <v>5000000</v>
      </c>
      <c r="D71" s="131"/>
      <c r="E71" s="53">
        <v>5000000</v>
      </c>
    </row>
    <row r="72" spans="1:5" ht="15.6">
      <c r="A72" s="119">
        <v>5.14</v>
      </c>
      <c r="B72" s="52" t="s">
        <v>144</v>
      </c>
      <c r="C72" s="53">
        <v>4000000</v>
      </c>
      <c r="D72" s="131"/>
      <c r="E72" s="53">
        <v>4000000</v>
      </c>
    </row>
    <row r="73" spans="1:5" ht="46.8">
      <c r="A73" s="119">
        <v>5.15</v>
      </c>
      <c r="B73" s="52" t="s">
        <v>145</v>
      </c>
      <c r="C73" s="53">
        <v>7500000</v>
      </c>
      <c r="D73" s="131"/>
      <c r="E73" s="53">
        <v>7500000</v>
      </c>
    </row>
    <row r="74" spans="1:5" ht="31.2">
      <c r="A74" s="119">
        <v>5.16</v>
      </c>
      <c r="B74" s="52" t="s">
        <v>146</v>
      </c>
      <c r="C74" s="53">
        <v>10000000</v>
      </c>
      <c r="D74" s="131"/>
      <c r="E74" s="53">
        <v>10000000</v>
      </c>
    </row>
    <row r="75" spans="1:5" ht="15.6">
      <c r="A75" s="119">
        <v>5.17</v>
      </c>
      <c r="B75" s="52" t="s">
        <v>147</v>
      </c>
      <c r="C75" s="53">
        <f>7*3000000</f>
        <v>21000000</v>
      </c>
      <c r="D75" s="131"/>
      <c r="E75" s="53">
        <f>7*3000000</f>
        <v>21000000</v>
      </c>
    </row>
    <row r="76" spans="1:5" ht="15.6">
      <c r="A76" s="119">
        <v>5.18</v>
      </c>
      <c r="B76" s="64" t="s">
        <v>148</v>
      </c>
      <c r="C76" s="53">
        <v>10500000</v>
      </c>
      <c r="D76" s="131"/>
      <c r="E76" s="53">
        <v>10500000</v>
      </c>
    </row>
    <row r="77" spans="1:5" ht="15.6">
      <c r="A77" s="119">
        <v>5.19</v>
      </c>
      <c r="B77" s="64" t="s">
        <v>149</v>
      </c>
      <c r="C77" s="53">
        <v>29250000</v>
      </c>
      <c r="D77" s="131"/>
      <c r="E77" s="53">
        <v>29250000</v>
      </c>
    </row>
    <row r="78" spans="1:5" ht="15.6">
      <c r="A78" s="119">
        <v>5.2</v>
      </c>
      <c r="B78" s="64" t="s">
        <v>150</v>
      </c>
      <c r="C78" s="53">
        <v>28000000</v>
      </c>
      <c r="D78" s="131"/>
      <c r="E78" s="53">
        <v>28000000</v>
      </c>
    </row>
    <row r="79" spans="1:5" ht="15.6">
      <c r="A79" s="119">
        <v>5.21</v>
      </c>
      <c r="B79" s="64" t="s">
        <v>151</v>
      </c>
      <c r="C79" s="53">
        <f>C80+C81+C84+C85</f>
        <v>204100000</v>
      </c>
      <c r="D79" s="131"/>
      <c r="E79" s="53">
        <f>E80+E81+E84+E85</f>
        <v>204100000</v>
      </c>
    </row>
    <row r="80" spans="1:5" ht="15.6">
      <c r="A80" s="59" t="s">
        <v>14</v>
      </c>
      <c r="B80" s="64" t="s">
        <v>152</v>
      </c>
      <c r="C80" s="53">
        <v>95550000</v>
      </c>
      <c r="D80" s="131"/>
      <c r="E80" s="53">
        <v>95550000</v>
      </c>
    </row>
    <row r="81" spans="1:5" ht="15.6">
      <c r="A81" s="59" t="s">
        <v>14</v>
      </c>
      <c r="B81" s="64" t="s">
        <v>153</v>
      </c>
      <c r="C81" s="53">
        <f>C82+C83</f>
        <v>15000000</v>
      </c>
      <c r="D81" s="131"/>
      <c r="E81" s="53">
        <f>E82+E83</f>
        <v>15000000</v>
      </c>
    </row>
    <row r="82" spans="1:5" ht="15.6">
      <c r="A82" s="59" t="s">
        <v>128</v>
      </c>
      <c r="B82" s="130" t="s">
        <v>154</v>
      </c>
      <c r="C82" s="55">
        <v>10000000</v>
      </c>
      <c r="D82" s="131"/>
      <c r="E82" s="55">
        <v>10000000</v>
      </c>
    </row>
    <row r="83" spans="1:5" ht="15.6">
      <c r="A83" s="59" t="s">
        <v>128</v>
      </c>
      <c r="B83" s="130" t="s">
        <v>155</v>
      </c>
      <c r="C83" s="55">
        <v>5000000</v>
      </c>
      <c r="D83" s="131"/>
      <c r="E83" s="55">
        <v>5000000</v>
      </c>
    </row>
    <row r="84" spans="1:5" ht="31.2">
      <c r="A84" s="59" t="s">
        <v>14</v>
      </c>
      <c r="B84" s="64" t="s">
        <v>156</v>
      </c>
      <c r="C84" s="53">
        <v>91550000</v>
      </c>
      <c r="D84" s="131"/>
      <c r="E84" s="53">
        <v>91550000</v>
      </c>
    </row>
    <row r="85" spans="1:5" ht="31.2">
      <c r="A85" s="59" t="s">
        <v>14</v>
      </c>
      <c r="B85" s="64" t="s">
        <v>157</v>
      </c>
      <c r="C85" s="53">
        <v>2000000</v>
      </c>
      <c r="D85" s="131"/>
      <c r="E85" s="53">
        <v>2000000</v>
      </c>
    </row>
    <row r="86" spans="1:5" ht="31.2">
      <c r="A86" s="63" t="s">
        <v>18</v>
      </c>
      <c r="B86" s="58" t="s">
        <v>77</v>
      </c>
      <c r="C86" s="48">
        <v>180000000</v>
      </c>
      <c r="D86" s="131"/>
      <c r="E86" s="48">
        <v>180000000</v>
      </c>
    </row>
    <row r="87" spans="1:5" ht="15.6">
      <c r="A87" s="50" t="s">
        <v>78</v>
      </c>
      <c r="B87" s="51" t="s">
        <v>19</v>
      </c>
      <c r="C87" s="48">
        <v>110871000</v>
      </c>
      <c r="D87" s="131"/>
      <c r="E87" s="48">
        <v>110871000</v>
      </c>
    </row>
  </sheetData>
  <mergeCells count="6">
    <mergeCell ref="C8:E8"/>
    <mergeCell ref="A8:A9"/>
    <mergeCell ref="B8:B9"/>
    <mergeCell ref="C1:E1"/>
    <mergeCell ref="A6:E6"/>
    <mergeCell ref="A5:E5"/>
  </mergeCells>
  <pageMargins left="0.53" right="0.28000000000000003" top="0.25" bottom="0.24" header="0.38" footer="0.2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9.109375" defaultRowHeight="13.2"/>
  <cols>
    <col min="1" max="1" width="29.88671875" style="1" customWidth="1"/>
    <col min="2" max="2" width="1.109375" style="1" customWidth="1"/>
    <col min="3" max="3" width="32.33203125" style="1" customWidth="1"/>
    <col min="4" max="16384" width="9.109375" style="1"/>
  </cols>
  <sheetData>
    <row r="1" spans="1:3">
      <c r="A1"/>
      <c r="C1"/>
    </row>
    <row r="2" spans="1:3" ht="13.8" thickBot="1">
      <c r="A2"/>
    </row>
    <row r="3" spans="1:3" ht="13.8" thickBot="1">
      <c r="A3"/>
      <c r="C3"/>
    </row>
    <row r="4" spans="1:3">
      <c r="A4"/>
      <c r="C4"/>
    </row>
    <row r="5" spans="1:3">
      <c r="C5"/>
    </row>
    <row r="6" spans="1:3" ht="13.8" thickBot="1">
      <c r="C6"/>
    </row>
    <row r="7" spans="1:3">
      <c r="A7"/>
      <c r="C7"/>
    </row>
    <row r="8" spans="1:3">
      <c r="A8"/>
      <c r="C8"/>
    </row>
    <row r="9" spans="1:3">
      <c r="A9"/>
      <c r="C9"/>
    </row>
    <row r="10" spans="1:3">
      <c r="A10"/>
      <c r="C10"/>
    </row>
    <row r="11" spans="1:3" ht="13.8" thickBot="1">
      <c r="A11"/>
      <c r="C11"/>
    </row>
    <row r="12" spans="1:3">
      <c r="C12"/>
    </row>
    <row r="13" spans="1:3" ht="13.8" thickBot="1">
      <c r="C13"/>
    </row>
    <row r="14" spans="1:3" ht="13.8" thickBot="1">
      <c r="A14"/>
      <c r="C14"/>
    </row>
    <row r="15" spans="1:3">
      <c r="A15"/>
    </row>
    <row r="16" spans="1:3" ht="13.8" thickBot="1">
      <c r="A16"/>
    </row>
    <row r="17" spans="1:3" ht="13.8" thickBot="1">
      <c r="A17"/>
      <c r="C17"/>
    </row>
    <row r="18" spans="1:3">
      <c r="C18"/>
    </row>
    <row r="19" spans="1:3">
      <c r="C19"/>
    </row>
    <row r="20" spans="1:3">
      <c r="A20"/>
      <c r="C20"/>
    </row>
    <row r="21" spans="1:3">
      <c r="A21"/>
      <c r="C21"/>
    </row>
    <row r="22" spans="1:3">
      <c r="A22"/>
      <c r="C22"/>
    </row>
    <row r="23" spans="1:3">
      <c r="A23"/>
      <c r="C23"/>
    </row>
    <row r="24" spans="1:3">
      <c r="A24"/>
    </row>
    <row r="25" spans="1:3">
      <c r="A25"/>
    </row>
    <row r="26" spans="1:3" ht="13.8" thickBot="1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>
      <c r="A30"/>
      <c r="C30"/>
    </row>
    <row r="31" spans="1:3">
      <c r="A31"/>
      <c r="C31"/>
    </row>
    <row r="32" spans="1:3">
      <c r="A32"/>
      <c r="C32"/>
    </row>
    <row r="33" spans="1:3">
      <c r="A33"/>
      <c r="C33"/>
    </row>
    <row r="34" spans="1:3">
      <c r="A34"/>
      <c r="C34"/>
    </row>
    <row r="35" spans="1:3">
      <c r="A35"/>
      <c r="C35"/>
    </row>
    <row r="36" spans="1:3">
      <c r="A36"/>
      <c r="C36"/>
    </row>
    <row r="37" spans="1:3">
      <c r="A37"/>
    </row>
    <row r="38" spans="1:3">
      <c r="A38"/>
    </row>
    <row r="39" spans="1:3">
      <c r="A39"/>
      <c r="C39"/>
    </row>
    <row r="40" spans="1:3">
      <c r="A40"/>
      <c r="C40"/>
    </row>
    <row r="41" spans="1:3">
      <c r="A41"/>
      <c r="C41"/>
    </row>
  </sheetData>
  <sheetProtection password="8863" sheet="1" object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phục lục 6</vt:lpstr>
      <vt:lpstr>phục lục 2</vt:lpstr>
      <vt:lpstr>phụ lục 1</vt:lpstr>
      <vt:lpstr>phụ lục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2024-01-11T08:38:01Z</cp:lastPrinted>
  <dcterms:created xsi:type="dcterms:W3CDTF">2004-02-25T22:42:51Z</dcterms:created>
  <dcterms:modified xsi:type="dcterms:W3CDTF">2024-01-11T08:38:09Z</dcterms:modified>
</cp:coreProperties>
</file>